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8-Agosto\"/>
    </mc:Choice>
  </mc:AlternateContent>
  <xr:revisionPtr revIDLastSave="0" documentId="13_ncr:1_{9F77A418-B127-4532-9EA3-3F00A9071A10}" xr6:coauthVersionLast="47" xr6:coauthVersionMax="47" xr10:uidLastSave="{00000000-0000-0000-0000-000000000000}"/>
  <bookViews>
    <workbookView xWindow="-120" yWindow="-120" windowWidth="29040" windowHeight="15720" xr2:uid="{CF976D42-188D-4146-9A4D-3A48FBDC5BE6}"/>
  </bookViews>
  <sheets>
    <sheet name="Fiscal Interna (DOP)" sheetId="1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Interna (DOP)'!$B$13:$O$227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 s="1"/>
  <c r="C223" i="1"/>
  <c r="D161" i="1" s="1"/>
  <c r="D203" i="1" s="1"/>
  <c r="D223" i="1" s="1"/>
  <c r="C222" i="1"/>
  <c r="C221" i="1"/>
  <c r="D159" i="1" s="1"/>
  <c r="D201" i="1" s="1"/>
  <c r="C220" i="1"/>
  <c r="C218" i="1"/>
  <c r="D156" i="1" s="1"/>
  <c r="D198" i="1" s="1"/>
  <c r="D218" i="1" s="1"/>
  <c r="E156" i="1" s="1"/>
  <c r="E198" i="1" s="1"/>
  <c r="E218" i="1" s="1"/>
  <c r="F156" i="1" s="1"/>
  <c r="F198" i="1" s="1"/>
  <c r="F218" i="1" s="1"/>
  <c r="G156" i="1" s="1"/>
  <c r="G198" i="1" s="1"/>
  <c r="G218" i="1" s="1"/>
  <c r="H156" i="1" s="1"/>
  <c r="H198" i="1" s="1"/>
  <c r="H218" i="1" s="1"/>
  <c r="I156" i="1" s="1"/>
  <c r="I198" i="1" s="1"/>
  <c r="I218" i="1" s="1"/>
  <c r="J156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C210" i="1" s="1"/>
  <c r="N212" i="1"/>
  <c r="M212" i="1"/>
  <c r="L212" i="1"/>
  <c r="K212" i="1"/>
  <c r="J212" i="1"/>
  <c r="I212" i="1"/>
  <c r="H212" i="1"/>
  <c r="G212" i="1"/>
  <c r="F212" i="1"/>
  <c r="E212" i="1"/>
  <c r="D212" i="1"/>
  <c r="D210" i="1" s="1"/>
  <c r="C212" i="1"/>
  <c r="O212" i="1" s="1"/>
  <c r="N211" i="1"/>
  <c r="N210" i="1" s="1"/>
  <c r="M211" i="1"/>
  <c r="L211" i="1"/>
  <c r="L210" i="1" s="1"/>
  <c r="K211" i="1"/>
  <c r="J211" i="1"/>
  <c r="I211" i="1"/>
  <c r="H211" i="1"/>
  <c r="H210" i="1" s="1"/>
  <c r="G211" i="1"/>
  <c r="F211" i="1"/>
  <c r="F210" i="1" s="1"/>
  <c r="E211" i="1"/>
  <c r="E210" i="1" s="1"/>
  <c r="D211" i="1"/>
  <c r="C211" i="1"/>
  <c r="M210" i="1"/>
  <c r="K210" i="1"/>
  <c r="J210" i="1"/>
  <c r="I210" i="1"/>
  <c r="G210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C203" i="1"/>
  <c r="C202" i="1"/>
  <c r="C201" i="1"/>
  <c r="C200" i="1"/>
  <c r="C198" i="1"/>
  <c r="O193" i="1"/>
  <c r="O192" i="1"/>
  <c r="O191" i="1"/>
  <c r="O190" i="1" s="1"/>
  <c r="N190" i="1"/>
  <c r="M190" i="1"/>
  <c r="L190" i="1"/>
  <c r="K190" i="1"/>
  <c r="J190" i="1"/>
  <c r="I190" i="1"/>
  <c r="H190" i="1"/>
  <c r="G190" i="1"/>
  <c r="F190" i="1"/>
  <c r="F185" i="1" s="1"/>
  <c r="E190" i="1"/>
  <c r="E185" i="1" s="1"/>
  <c r="D190" i="1"/>
  <c r="C190" i="1"/>
  <c r="C185" i="1" s="1"/>
  <c r="O189" i="1"/>
  <c r="O188" i="1"/>
  <c r="O187" i="1"/>
  <c r="O186" i="1" s="1"/>
  <c r="N186" i="1"/>
  <c r="N185" i="1" s="1"/>
  <c r="M186" i="1"/>
  <c r="L186" i="1"/>
  <c r="K186" i="1"/>
  <c r="J186" i="1"/>
  <c r="J185" i="1" s="1"/>
  <c r="I186" i="1"/>
  <c r="H186" i="1"/>
  <c r="H185" i="1" s="1"/>
  <c r="G186" i="1"/>
  <c r="G185" i="1" s="1"/>
  <c r="F186" i="1"/>
  <c r="E186" i="1"/>
  <c r="D186" i="1"/>
  <c r="D185" i="1" s="1"/>
  <c r="C186" i="1"/>
  <c r="M185" i="1"/>
  <c r="L185" i="1"/>
  <c r="K185" i="1"/>
  <c r="I185" i="1"/>
  <c r="O183" i="1"/>
  <c r="O182" i="1"/>
  <c r="O181" i="1"/>
  <c r="O180" i="1"/>
  <c r="N180" i="1"/>
  <c r="N175" i="1" s="1"/>
  <c r="M180" i="1"/>
  <c r="L180" i="1"/>
  <c r="L175" i="1" s="1"/>
  <c r="K180" i="1"/>
  <c r="J180" i="1"/>
  <c r="I180" i="1"/>
  <c r="H180" i="1"/>
  <c r="G180" i="1"/>
  <c r="F180" i="1"/>
  <c r="E180" i="1"/>
  <c r="D180" i="1"/>
  <c r="C180" i="1"/>
  <c r="C175" i="1" s="1"/>
  <c r="O179" i="1"/>
  <c r="O178" i="1"/>
  <c r="O177" i="1"/>
  <c r="N176" i="1"/>
  <c r="M176" i="1"/>
  <c r="M175" i="1" s="1"/>
  <c r="L176" i="1"/>
  <c r="K176" i="1"/>
  <c r="K175" i="1" s="1"/>
  <c r="J176" i="1"/>
  <c r="I176" i="1"/>
  <c r="H176" i="1"/>
  <c r="G176" i="1"/>
  <c r="G175" i="1" s="1"/>
  <c r="F176" i="1"/>
  <c r="E176" i="1"/>
  <c r="E175" i="1" s="1"/>
  <c r="D176" i="1"/>
  <c r="D175" i="1" s="1"/>
  <c r="C176" i="1"/>
  <c r="J175" i="1"/>
  <c r="I175" i="1"/>
  <c r="H175" i="1"/>
  <c r="F175" i="1"/>
  <c r="O173" i="1"/>
  <c r="O172" i="1"/>
  <c r="O171" i="1"/>
  <c r="O170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67" i="1"/>
  <c r="E161" i="1"/>
  <c r="E203" i="1" s="1"/>
  <c r="E223" i="1" s="1"/>
  <c r="F161" i="1" s="1"/>
  <c r="F203" i="1" s="1"/>
  <c r="F223" i="1" s="1"/>
  <c r="G161" i="1" s="1"/>
  <c r="G203" i="1" s="1"/>
  <c r="G223" i="1" s="1"/>
  <c r="H161" i="1" s="1"/>
  <c r="H203" i="1" s="1"/>
  <c r="H223" i="1" s="1"/>
  <c r="I161" i="1" s="1"/>
  <c r="I203" i="1" s="1"/>
  <c r="I223" i="1" s="1"/>
  <c r="J161" i="1" s="1"/>
  <c r="J203" i="1" s="1"/>
  <c r="J223" i="1" s="1"/>
  <c r="K161" i="1" s="1"/>
  <c r="K203" i="1" s="1"/>
  <c r="K223" i="1" s="1"/>
  <c r="L161" i="1" s="1"/>
  <c r="L203" i="1" s="1"/>
  <c r="L223" i="1" s="1"/>
  <c r="M161" i="1" s="1"/>
  <c r="M203" i="1" s="1"/>
  <c r="M223" i="1" s="1"/>
  <c r="N161" i="1" s="1"/>
  <c r="N203" i="1" s="1"/>
  <c r="N223" i="1" s="1"/>
  <c r="D160" i="1"/>
  <c r="D202" i="1" s="1"/>
  <c r="D222" i="1" s="1"/>
  <c r="E160" i="1" s="1"/>
  <c r="E202" i="1" s="1"/>
  <c r="E222" i="1" s="1"/>
  <c r="F160" i="1" s="1"/>
  <c r="F202" i="1" s="1"/>
  <c r="F222" i="1" s="1"/>
  <c r="G160" i="1" s="1"/>
  <c r="G202" i="1" s="1"/>
  <c r="G222" i="1" s="1"/>
  <c r="H160" i="1" s="1"/>
  <c r="H202" i="1" s="1"/>
  <c r="H222" i="1" s="1"/>
  <c r="I160" i="1" s="1"/>
  <c r="I202" i="1" s="1"/>
  <c r="I222" i="1" s="1"/>
  <c r="J160" i="1" s="1"/>
  <c r="J202" i="1" s="1"/>
  <c r="J222" i="1" s="1"/>
  <c r="K160" i="1" s="1"/>
  <c r="K202" i="1" s="1"/>
  <c r="K222" i="1" s="1"/>
  <c r="L160" i="1" s="1"/>
  <c r="L202" i="1" s="1"/>
  <c r="L222" i="1" s="1"/>
  <c r="M160" i="1" s="1"/>
  <c r="M202" i="1" s="1"/>
  <c r="M222" i="1" s="1"/>
  <c r="N160" i="1" s="1"/>
  <c r="N202" i="1" s="1"/>
  <c r="N222" i="1" s="1"/>
  <c r="C158" i="1"/>
  <c r="C153" i="1" s="1"/>
  <c r="C154" i="1"/>
  <c r="O151" i="1"/>
  <c r="O150" i="1"/>
  <c r="O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5" i="1"/>
  <c r="O139" i="1"/>
  <c r="O138" i="1"/>
  <c r="O137" i="1"/>
  <c r="O136" i="1" s="1"/>
  <c r="N136" i="1"/>
  <c r="N130" i="1" s="1"/>
  <c r="M136" i="1"/>
  <c r="L136" i="1"/>
  <c r="L130" i="1" s="1"/>
  <c r="K136" i="1"/>
  <c r="J136" i="1"/>
  <c r="I136" i="1"/>
  <c r="H136" i="1"/>
  <c r="G136" i="1"/>
  <c r="F136" i="1"/>
  <c r="E136" i="1"/>
  <c r="D136" i="1"/>
  <c r="C136" i="1"/>
  <c r="C130" i="1" s="1"/>
  <c r="O135" i="1"/>
  <c r="O134" i="1"/>
  <c r="O133" i="1"/>
  <c r="O132" i="1"/>
  <c r="N131" i="1"/>
  <c r="M131" i="1"/>
  <c r="M130" i="1" s="1"/>
  <c r="L131" i="1"/>
  <c r="K131" i="1"/>
  <c r="K130" i="1" s="1"/>
  <c r="J131" i="1"/>
  <c r="I131" i="1"/>
  <c r="H131" i="1"/>
  <c r="G131" i="1"/>
  <c r="G130" i="1" s="1"/>
  <c r="F131" i="1"/>
  <c r="E131" i="1"/>
  <c r="E130" i="1" s="1"/>
  <c r="D131" i="1"/>
  <c r="D130" i="1" s="1"/>
  <c r="C131" i="1"/>
  <c r="J130" i="1"/>
  <c r="I130" i="1"/>
  <c r="H130" i="1"/>
  <c r="F130" i="1"/>
  <c r="O128" i="1"/>
  <c r="O127" i="1"/>
  <c r="O126" i="1"/>
  <c r="O125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4" i="1"/>
  <c r="O123" i="1"/>
  <c r="O118" i="1"/>
  <c r="O115" i="1" s="1"/>
  <c r="O117" i="1"/>
  <c r="O116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1" i="1"/>
  <c r="O105" i="1"/>
  <c r="O102" i="1" s="1"/>
  <c r="O104" i="1"/>
  <c r="O103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99" i="1"/>
  <c r="C91" i="1"/>
  <c r="C90" i="1"/>
  <c r="C89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C83" i="1"/>
  <c r="D82" i="1"/>
  <c r="C82" i="1"/>
  <c r="C81" i="1"/>
  <c r="O79" i="1"/>
  <c r="O78" i="1"/>
  <c r="O77" i="1" s="1"/>
  <c r="N77" i="1"/>
  <c r="M77" i="1"/>
  <c r="L77" i="1"/>
  <c r="K77" i="1"/>
  <c r="J77" i="1"/>
  <c r="I77" i="1"/>
  <c r="H77" i="1"/>
  <c r="G77" i="1"/>
  <c r="F77" i="1"/>
  <c r="E77" i="1"/>
  <c r="D77" i="1"/>
  <c r="C77" i="1"/>
  <c r="O75" i="1"/>
  <c r="O73" i="1" s="1"/>
  <c r="O74" i="1"/>
  <c r="N73" i="1"/>
  <c r="M73" i="1"/>
  <c r="L73" i="1"/>
  <c r="K73" i="1"/>
  <c r="J73" i="1"/>
  <c r="I73" i="1"/>
  <c r="H73" i="1"/>
  <c r="G73" i="1"/>
  <c r="F73" i="1"/>
  <c r="E73" i="1"/>
  <c r="D73" i="1"/>
  <c r="C73" i="1"/>
  <c r="O71" i="1"/>
  <c r="O70" i="1"/>
  <c r="O69" i="1" s="1"/>
  <c r="N69" i="1"/>
  <c r="M69" i="1"/>
  <c r="L69" i="1"/>
  <c r="K69" i="1"/>
  <c r="J69" i="1"/>
  <c r="I69" i="1"/>
  <c r="H69" i="1"/>
  <c r="G69" i="1"/>
  <c r="F69" i="1"/>
  <c r="E69" i="1"/>
  <c r="D69" i="1"/>
  <c r="C69" i="1"/>
  <c r="D67" i="1"/>
  <c r="D83" i="1" s="1"/>
  <c r="D91" i="1" s="1"/>
  <c r="E67" i="1" s="1"/>
  <c r="E83" i="1" s="1"/>
  <c r="E91" i="1" s="1"/>
  <c r="F67" i="1" s="1"/>
  <c r="F83" i="1" s="1"/>
  <c r="F91" i="1" s="1"/>
  <c r="G67" i="1" s="1"/>
  <c r="G83" i="1" s="1"/>
  <c r="G91" i="1" s="1"/>
  <c r="H67" i="1" s="1"/>
  <c r="H83" i="1" s="1"/>
  <c r="H91" i="1" s="1"/>
  <c r="I67" i="1" s="1"/>
  <c r="I83" i="1" s="1"/>
  <c r="I91" i="1" s="1"/>
  <c r="J67" i="1" s="1"/>
  <c r="J83" i="1" s="1"/>
  <c r="J91" i="1" s="1"/>
  <c r="K67" i="1" s="1"/>
  <c r="K83" i="1" s="1"/>
  <c r="K91" i="1" s="1"/>
  <c r="L67" i="1" s="1"/>
  <c r="L83" i="1" s="1"/>
  <c r="L91" i="1" s="1"/>
  <c r="M67" i="1" s="1"/>
  <c r="M83" i="1" s="1"/>
  <c r="M91" i="1" s="1"/>
  <c r="N67" i="1" s="1"/>
  <c r="N83" i="1" s="1"/>
  <c r="N91" i="1" s="1"/>
  <c r="D66" i="1"/>
  <c r="C65" i="1"/>
  <c r="O63" i="1"/>
  <c r="O61" i="1" s="1"/>
  <c r="O62" i="1"/>
  <c r="N61" i="1"/>
  <c r="M61" i="1"/>
  <c r="L61" i="1"/>
  <c r="K61" i="1"/>
  <c r="J61" i="1"/>
  <c r="I61" i="1"/>
  <c r="H61" i="1"/>
  <c r="G61" i="1"/>
  <c r="F61" i="1"/>
  <c r="E61" i="1"/>
  <c r="D61" i="1"/>
  <c r="C61" i="1"/>
  <c r="O59" i="1"/>
  <c r="O57" i="1" s="1"/>
  <c r="O58" i="1"/>
  <c r="N57" i="1"/>
  <c r="M57" i="1"/>
  <c r="L57" i="1"/>
  <c r="K57" i="1"/>
  <c r="J57" i="1"/>
  <c r="I57" i="1"/>
  <c r="H57" i="1"/>
  <c r="G57" i="1"/>
  <c r="F57" i="1"/>
  <c r="E57" i="1"/>
  <c r="D57" i="1"/>
  <c r="C57" i="1"/>
  <c r="O55" i="1"/>
  <c r="L53" i="1"/>
  <c r="K53" i="1"/>
  <c r="I53" i="1"/>
  <c r="H53" i="1"/>
  <c r="O51" i="1"/>
  <c r="O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7" i="1"/>
  <c r="L45" i="1"/>
  <c r="M45" i="1"/>
  <c r="D45" i="1"/>
  <c r="O43" i="1"/>
  <c r="F41" i="1"/>
  <c r="C41" i="1"/>
  <c r="G41" i="1"/>
  <c r="D41" i="1"/>
  <c r="O39" i="1"/>
  <c r="I36" i="1"/>
  <c r="F36" i="1"/>
  <c r="J36" i="1"/>
  <c r="G36" i="1"/>
  <c r="O34" i="1"/>
  <c r="O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F21" i="1"/>
  <c r="F20" i="1" s="1"/>
  <c r="F15" i="1" s="1"/>
  <c r="F14" i="1" s="1"/>
  <c r="O24" i="1"/>
  <c r="K21" i="1"/>
  <c r="K20" i="1" s="1"/>
  <c r="H21" i="1"/>
  <c r="H20" i="1" s="1"/>
  <c r="G21" i="1"/>
  <c r="G20" i="1" s="1"/>
  <c r="N21" i="1"/>
  <c r="N20" i="1" s="1"/>
  <c r="N15" i="1" s="1"/>
  <c r="N14" i="1" s="1"/>
  <c r="M21" i="1"/>
  <c r="M20" i="1" s="1"/>
  <c r="J21" i="1"/>
  <c r="J20" i="1" s="1"/>
  <c r="J15" i="1" s="1"/>
  <c r="J14" i="1" s="1"/>
  <c r="E21" i="1"/>
  <c r="E20" i="1" s="1"/>
  <c r="D21" i="1"/>
  <c r="D20" i="1" s="1"/>
  <c r="O18" i="1"/>
  <c r="L16" i="1"/>
  <c r="K16" i="1"/>
  <c r="G16" i="1"/>
  <c r="O17" i="1"/>
  <c r="N16" i="1"/>
  <c r="M16" i="1"/>
  <c r="J16" i="1"/>
  <c r="I16" i="1"/>
  <c r="H16" i="1"/>
  <c r="F16" i="1"/>
  <c r="E16" i="1"/>
  <c r="D16" i="1"/>
  <c r="D15" i="1" s="1"/>
  <c r="D14" i="1" s="1"/>
  <c r="M15" i="1" l="1"/>
  <c r="M14" i="1" s="1"/>
  <c r="E15" i="1"/>
  <c r="E14" i="1" s="1"/>
  <c r="H15" i="1"/>
  <c r="H14" i="1" s="1"/>
  <c r="O16" i="1"/>
  <c r="I15" i="1"/>
  <c r="I14" i="1" s="1"/>
  <c r="K15" i="1"/>
  <c r="K14" i="1" s="1"/>
  <c r="O23" i="1"/>
  <c r="N164" i="1"/>
  <c r="N163" i="1" s="1"/>
  <c r="J31" i="1"/>
  <c r="K31" i="1"/>
  <c r="D81" i="1"/>
  <c r="M31" i="1"/>
  <c r="N31" i="1"/>
  <c r="G15" i="1"/>
  <c r="G14" i="1" s="1"/>
  <c r="D65" i="1"/>
  <c r="D90" i="1"/>
  <c r="O185" i="1"/>
  <c r="C16" i="1"/>
  <c r="L146" i="1"/>
  <c r="K121" i="1"/>
  <c r="K120" i="1" s="1"/>
  <c r="F53" i="1"/>
  <c r="K146" i="1"/>
  <c r="N142" i="1"/>
  <c r="N141" i="1" s="1"/>
  <c r="J121" i="1"/>
  <c r="J120" i="1" s="1"/>
  <c r="J146" i="1"/>
  <c r="I121" i="1"/>
  <c r="I120" i="1" s="1"/>
  <c r="H108" i="1"/>
  <c r="H107" i="1" s="1"/>
  <c r="F199" i="1"/>
  <c r="I164" i="1"/>
  <c r="I163" i="1" s="1"/>
  <c r="I146" i="1"/>
  <c r="H121" i="1"/>
  <c r="H120" i="1" s="1"/>
  <c r="H164" i="1"/>
  <c r="H163" i="1" s="1"/>
  <c r="H146" i="1"/>
  <c r="G121" i="1"/>
  <c r="G120" i="1" s="1"/>
  <c r="N209" i="1"/>
  <c r="D164" i="1"/>
  <c r="D163" i="1" s="1"/>
  <c r="G164" i="1"/>
  <c r="G163" i="1" s="1"/>
  <c r="G146" i="1"/>
  <c r="G142" i="1" s="1"/>
  <c r="G141" i="1" s="1"/>
  <c r="J142" i="1"/>
  <c r="J141" i="1" s="1"/>
  <c r="F121" i="1"/>
  <c r="F120" i="1" s="1"/>
  <c r="M53" i="1"/>
  <c r="F164" i="1"/>
  <c r="F163" i="1" s="1"/>
  <c r="F146" i="1"/>
  <c r="E121" i="1"/>
  <c r="E120" i="1" s="1"/>
  <c r="E164" i="1"/>
  <c r="E163" i="1" s="1"/>
  <c r="E146" i="1"/>
  <c r="H142" i="1"/>
  <c r="H141" i="1" s="1"/>
  <c r="D121" i="1"/>
  <c r="D120" i="1" s="1"/>
  <c r="N121" i="1"/>
  <c r="N120" i="1" s="1"/>
  <c r="I209" i="1"/>
  <c r="M146" i="1"/>
  <c r="D142" i="1"/>
  <c r="D141" i="1" s="1"/>
  <c r="L121" i="1"/>
  <c r="L120" i="1" s="1"/>
  <c r="H36" i="1"/>
  <c r="E41" i="1"/>
  <c r="C45" i="1"/>
  <c r="N45" i="1"/>
  <c r="J53" i="1"/>
  <c r="O176" i="1"/>
  <c r="O175" i="1" s="1"/>
  <c r="K36" i="1"/>
  <c r="H41" i="1"/>
  <c r="E45" i="1"/>
  <c r="N53" i="1"/>
  <c r="O109" i="1"/>
  <c r="D146" i="1"/>
  <c r="C21" i="1"/>
  <c r="C20" i="1" s="1"/>
  <c r="L36" i="1"/>
  <c r="I41" i="1"/>
  <c r="F45" i="1"/>
  <c r="H209" i="1"/>
  <c r="N146" i="1"/>
  <c r="M36" i="1"/>
  <c r="J41" i="1"/>
  <c r="G45" i="1"/>
  <c r="J209" i="1"/>
  <c r="N108" i="1"/>
  <c r="N107" i="1" s="1"/>
  <c r="O211" i="1"/>
  <c r="D200" i="1"/>
  <c r="D221" i="1"/>
  <c r="L21" i="1"/>
  <c r="L20" i="1" s="1"/>
  <c r="L15" i="1" s="1"/>
  <c r="L14" i="1" s="1"/>
  <c r="N36" i="1"/>
  <c r="K41" i="1"/>
  <c r="H45" i="1"/>
  <c r="L41" i="1"/>
  <c r="I45" i="1"/>
  <c r="D53" i="1"/>
  <c r="D36" i="1"/>
  <c r="M41" i="1"/>
  <c r="J45" i="1"/>
  <c r="E53" i="1"/>
  <c r="O131" i="1"/>
  <c r="O130" i="1" s="1"/>
  <c r="D158" i="1"/>
  <c r="E36" i="1"/>
  <c r="N41" i="1"/>
  <c r="K45" i="1"/>
  <c r="G53" i="1"/>
  <c r="M121" i="1"/>
  <c r="M120" i="1" s="1"/>
  <c r="E142" i="1"/>
  <c r="E141" i="1" s="1"/>
  <c r="O213" i="1"/>
  <c r="J96" i="1" l="1"/>
  <c r="J95" i="1" s="1"/>
  <c r="J207" i="1"/>
  <c r="J206" i="1" s="1"/>
  <c r="J205" i="1" s="1"/>
  <c r="O98" i="1"/>
  <c r="L86" i="1"/>
  <c r="L85" i="1" s="1"/>
  <c r="L31" i="1"/>
  <c r="G31" i="1"/>
  <c r="G86" i="1"/>
  <c r="G85" i="1" s="1"/>
  <c r="K108" i="1"/>
  <c r="K107" i="1" s="1"/>
  <c r="I142" i="1"/>
  <c r="I141" i="1" s="1"/>
  <c r="D209" i="1"/>
  <c r="K86" i="1"/>
  <c r="K85" i="1" s="1"/>
  <c r="H31" i="1"/>
  <c r="H86" i="1"/>
  <c r="H85" i="1" s="1"/>
  <c r="F142" i="1"/>
  <c r="F141" i="1" s="1"/>
  <c r="O101" i="1"/>
  <c r="O144" i="1"/>
  <c r="J86" i="1"/>
  <c r="J85" i="1" s="1"/>
  <c r="O169" i="1"/>
  <c r="E207" i="1"/>
  <c r="E96" i="1"/>
  <c r="E95" i="1" s="1"/>
  <c r="G108" i="1"/>
  <c r="G107" i="1" s="1"/>
  <c r="O147" i="1"/>
  <c r="C146" i="1"/>
  <c r="O146" i="1" s="1"/>
  <c r="D220" i="1"/>
  <c r="E159" i="1"/>
  <c r="O166" i="1"/>
  <c r="L164" i="1"/>
  <c r="L163" i="1" s="1"/>
  <c r="D207" i="1"/>
  <c r="D206" i="1" s="1"/>
  <c r="D205" i="1" s="1"/>
  <c r="D96" i="1"/>
  <c r="D95" i="1" s="1"/>
  <c r="F108" i="1"/>
  <c r="F107" i="1" s="1"/>
  <c r="O114" i="1"/>
  <c r="O113" i="1"/>
  <c r="O108" i="1" s="1"/>
  <c r="O107" i="1" s="1"/>
  <c r="M142" i="1"/>
  <c r="M141" i="1" s="1"/>
  <c r="K164" i="1"/>
  <c r="K163" i="1" s="1"/>
  <c r="K197" i="1"/>
  <c r="J198" i="1"/>
  <c r="J218" i="1" s="1"/>
  <c r="K156" i="1" s="1"/>
  <c r="D86" i="1"/>
  <c r="D85" i="1" s="1"/>
  <c r="D31" i="1"/>
  <c r="O33" i="1"/>
  <c r="O54" i="1"/>
  <c r="O53" i="1" s="1"/>
  <c r="C53" i="1"/>
  <c r="O210" i="1"/>
  <c r="M164" i="1"/>
  <c r="M163" i="1" s="1"/>
  <c r="M209" i="1"/>
  <c r="C15" i="1"/>
  <c r="C14" i="1" s="1"/>
  <c r="O46" i="1"/>
  <c r="O45" i="1" s="1"/>
  <c r="O38" i="1"/>
  <c r="E31" i="1"/>
  <c r="E86" i="1"/>
  <c r="E85" i="1" s="1"/>
  <c r="M207" i="1"/>
  <c r="M206" i="1" s="1"/>
  <c r="M205" i="1" s="1"/>
  <c r="M96" i="1"/>
  <c r="M95" i="1" s="1"/>
  <c r="L209" i="1"/>
  <c r="C121" i="1"/>
  <c r="C120" i="1" s="1"/>
  <c r="O122" i="1"/>
  <c r="O121" i="1" s="1"/>
  <c r="O120" i="1" s="1"/>
  <c r="N207" i="1"/>
  <c r="N206" i="1" s="1"/>
  <c r="N205" i="1" s="1"/>
  <c r="N96" i="1"/>
  <c r="N95" i="1" s="1"/>
  <c r="E108" i="1"/>
  <c r="E107" i="1" s="1"/>
  <c r="L142" i="1"/>
  <c r="L141" i="1" s="1"/>
  <c r="J164" i="1"/>
  <c r="J163" i="1" s="1"/>
  <c r="O42" i="1"/>
  <c r="O41" i="1" s="1"/>
  <c r="N86" i="1"/>
  <c r="N85" i="1" s="1"/>
  <c r="F207" i="1"/>
  <c r="F96" i="1"/>
  <c r="F95" i="1" s="1"/>
  <c r="K209" i="1"/>
  <c r="L207" i="1"/>
  <c r="L206" i="1" s="1"/>
  <c r="L205" i="1" s="1"/>
  <c r="L96" i="1"/>
  <c r="L95" i="1" s="1"/>
  <c r="O112" i="1"/>
  <c r="I96" i="1"/>
  <c r="I95" i="1" s="1"/>
  <c r="I207" i="1"/>
  <c r="I206" i="1" s="1"/>
  <c r="I205" i="1" s="1"/>
  <c r="I86" i="1"/>
  <c r="I85" i="1" s="1"/>
  <c r="I31" i="1"/>
  <c r="O110" i="1"/>
  <c r="L108" i="1"/>
  <c r="L107" i="1" s="1"/>
  <c r="D108" i="1"/>
  <c r="D107" i="1" s="1"/>
  <c r="K142" i="1"/>
  <c r="K141" i="1" s="1"/>
  <c r="H207" i="1"/>
  <c r="H206" i="1" s="1"/>
  <c r="H205" i="1" s="1"/>
  <c r="H96" i="1"/>
  <c r="H95" i="1" s="1"/>
  <c r="F209" i="1"/>
  <c r="M86" i="1"/>
  <c r="M85" i="1" s="1"/>
  <c r="F31" i="1"/>
  <c r="F86" i="1"/>
  <c r="F85" i="1" s="1"/>
  <c r="K96" i="1"/>
  <c r="K95" i="1" s="1"/>
  <c r="K207" i="1"/>
  <c r="K206" i="1" s="1"/>
  <c r="K205" i="1" s="1"/>
  <c r="G209" i="1"/>
  <c r="M108" i="1"/>
  <c r="M107" i="1" s="1"/>
  <c r="F219" i="1"/>
  <c r="G157" i="1" s="1"/>
  <c r="G199" i="1" s="1"/>
  <c r="G219" i="1" s="1"/>
  <c r="H157" i="1" s="1"/>
  <c r="H199" i="1" s="1"/>
  <c r="H219" i="1" s="1"/>
  <c r="I157" i="1" s="1"/>
  <c r="I199" i="1" s="1"/>
  <c r="I219" i="1" s="1"/>
  <c r="J157" i="1" s="1"/>
  <c r="J199" i="1" s="1"/>
  <c r="J219" i="1" s="1"/>
  <c r="K157" i="1" s="1"/>
  <c r="K199" i="1" s="1"/>
  <c r="K219" i="1" s="1"/>
  <c r="L157" i="1" s="1"/>
  <c r="L199" i="1" s="1"/>
  <c r="L219" i="1" s="1"/>
  <c r="M157" i="1" s="1"/>
  <c r="M199" i="1" s="1"/>
  <c r="M219" i="1" s="1"/>
  <c r="N157" i="1" s="1"/>
  <c r="N199" i="1" s="1"/>
  <c r="N219" i="1" s="1"/>
  <c r="E209" i="1"/>
  <c r="J108" i="1"/>
  <c r="J107" i="1" s="1"/>
  <c r="O22" i="1"/>
  <c r="O21" i="1" s="1"/>
  <c r="O20" i="1" s="1"/>
  <c r="O15" i="1" s="1"/>
  <c r="O14" i="1" s="1"/>
  <c r="G207" i="1"/>
  <c r="G96" i="1"/>
  <c r="G95" i="1" s="1"/>
  <c r="I108" i="1"/>
  <c r="I107" i="1" s="1"/>
  <c r="E66" i="1"/>
  <c r="D89" i="1"/>
  <c r="C199" i="1" l="1"/>
  <c r="C219" i="1" s="1"/>
  <c r="D157" i="1" s="1"/>
  <c r="D199" i="1" s="1"/>
  <c r="D219" i="1" s="1"/>
  <c r="E157" i="1" s="1"/>
  <c r="E199" i="1" s="1"/>
  <c r="E219" i="1" s="1"/>
  <c r="O168" i="1"/>
  <c r="C86" i="1"/>
  <c r="O32" i="1"/>
  <c r="O31" i="1" s="1"/>
  <c r="C31" i="1"/>
  <c r="O143" i="1"/>
  <c r="O142" i="1" s="1"/>
  <c r="O141" i="1" s="1"/>
  <c r="C142" i="1"/>
  <c r="C141" i="1" s="1"/>
  <c r="C209" i="1"/>
  <c r="O209" i="1" s="1"/>
  <c r="O100" i="1"/>
  <c r="K198" i="1"/>
  <c r="K218" i="1" s="1"/>
  <c r="L156" i="1" s="1"/>
  <c r="L198" i="1" s="1"/>
  <c r="L218" i="1" s="1"/>
  <c r="M156" i="1" s="1"/>
  <c r="M198" i="1" s="1"/>
  <c r="M218" i="1" s="1"/>
  <c r="N156" i="1" s="1"/>
  <c r="N198" i="1" s="1"/>
  <c r="N218" i="1" s="1"/>
  <c r="K154" i="1"/>
  <c r="E201" i="1"/>
  <c r="E158" i="1"/>
  <c r="K217" i="1"/>
  <c r="C207" i="1"/>
  <c r="O97" i="1"/>
  <c r="C96" i="1"/>
  <c r="C95" i="1" s="1"/>
  <c r="O37" i="1"/>
  <c r="O36" i="1" s="1"/>
  <c r="C36" i="1"/>
  <c r="G206" i="1"/>
  <c r="G205" i="1" s="1"/>
  <c r="E65" i="1"/>
  <c r="E82" i="1"/>
  <c r="C108" i="1"/>
  <c r="C107" i="1" s="1"/>
  <c r="C197" i="1"/>
  <c r="C164" i="1"/>
  <c r="C163" i="1" s="1"/>
  <c r="O165" i="1"/>
  <c r="F206" i="1"/>
  <c r="F205" i="1" s="1"/>
  <c r="E206" i="1"/>
  <c r="E205" i="1" s="1"/>
  <c r="E200" i="1" l="1"/>
  <c r="E221" i="1"/>
  <c r="O96" i="1"/>
  <c r="O95" i="1" s="1"/>
  <c r="O207" i="1"/>
  <c r="O206" i="1" s="1"/>
  <c r="O205" i="1" s="1"/>
  <c r="C206" i="1"/>
  <c r="C205" i="1" s="1"/>
  <c r="O164" i="1"/>
  <c r="O163" i="1" s="1"/>
  <c r="K196" i="1"/>
  <c r="C85" i="1"/>
  <c r="O86" i="1"/>
  <c r="O85" i="1" s="1"/>
  <c r="K216" i="1"/>
  <c r="L155" i="1"/>
  <c r="E81" i="1"/>
  <c r="E90" i="1"/>
  <c r="C196" i="1"/>
  <c r="C195" i="1" s="1"/>
  <c r="C217" i="1"/>
  <c r="L154" i="1" l="1"/>
  <c r="L197" i="1"/>
  <c r="D155" i="1"/>
  <c r="C216" i="1"/>
  <c r="C215" i="1" s="1"/>
  <c r="F66" i="1"/>
  <c r="E89" i="1"/>
  <c r="F159" i="1"/>
  <c r="E220" i="1"/>
  <c r="F201" i="1" l="1"/>
  <c r="F158" i="1"/>
  <c r="F82" i="1"/>
  <c r="F65" i="1"/>
  <c r="D154" i="1"/>
  <c r="D153" i="1" s="1"/>
  <c r="D197" i="1"/>
  <c r="L217" i="1"/>
  <c r="L196" i="1"/>
  <c r="D196" i="1" l="1"/>
  <c r="D195" i="1" s="1"/>
  <c r="D217" i="1"/>
  <c r="L216" i="1"/>
  <c r="M155" i="1"/>
  <c r="F81" i="1"/>
  <c r="F90" i="1"/>
  <c r="F200" i="1"/>
  <c r="F221" i="1"/>
  <c r="M154" i="1" l="1"/>
  <c r="M197" i="1"/>
  <c r="G159" i="1"/>
  <c r="F220" i="1"/>
  <c r="G66" i="1"/>
  <c r="F89" i="1"/>
  <c r="E155" i="1"/>
  <c r="D216" i="1"/>
  <c r="D215" i="1" s="1"/>
  <c r="E154" i="1" l="1"/>
  <c r="E153" i="1" s="1"/>
  <c r="E197" i="1"/>
  <c r="G65" i="1"/>
  <c r="G82" i="1"/>
  <c r="G201" i="1"/>
  <c r="G158" i="1"/>
  <c r="M217" i="1"/>
  <c r="M196" i="1"/>
  <c r="M216" i="1" l="1"/>
  <c r="N155" i="1"/>
  <c r="G200" i="1"/>
  <c r="G221" i="1"/>
  <c r="G90" i="1"/>
  <c r="G81" i="1"/>
  <c r="E196" i="1"/>
  <c r="E195" i="1" s="1"/>
  <c r="E217" i="1"/>
  <c r="F155" i="1" l="1"/>
  <c r="E216" i="1"/>
  <c r="E215" i="1" s="1"/>
  <c r="H66" i="1"/>
  <c r="G89" i="1"/>
  <c r="H159" i="1"/>
  <c r="G220" i="1"/>
  <c r="N154" i="1"/>
  <c r="N197" i="1"/>
  <c r="N217" i="1" l="1"/>
  <c r="N216" i="1" s="1"/>
  <c r="N196" i="1"/>
  <c r="F154" i="1"/>
  <c r="F153" i="1" s="1"/>
  <c r="F197" i="1"/>
  <c r="H201" i="1"/>
  <c r="H158" i="1"/>
  <c r="H65" i="1"/>
  <c r="H82" i="1"/>
  <c r="H200" i="1" l="1"/>
  <c r="H221" i="1"/>
  <c r="H90" i="1"/>
  <c r="H81" i="1"/>
  <c r="F196" i="1"/>
  <c r="F195" i="1" s="1"/>
  <c r="F217" i="1"/>
  <c r="I159" i="1" l="1"/>
  <c r="H220" i="1"/>
  <c r="G155" i="1"/>
  <c r="F216" i="1"/>
  <c r="F215" i="1" s="1"/>
  <c r="H89" i="1"/>
  <c r="I66" i="1"/>
  <c r="G154" i="1" l="1"/>
  <c r="G153" i="1" s="1"/>
  <c r="G197" i="1"/>
  <c r="I65" i="1"/>
  <c r="I82" i="1"/>
  <c r="I201" i="1"/>
  <c r="I158" i="1"/>
  <c r="I200" i="1" l="1"/>
  <c r="I221" i="1"/>
  <c r="I90" i="1"/>
  <c r="I81" i="1"/>
  <c r="G196" i="1"/>
  <c r="G195" i="1" s="1"/>
  <c r="G217" i="1"/>
  <c r="J66" i="1" l="1"/>
  <c r="I89" i="1"/>
  <c r="J159" i="1"/>
  <c r="I220" i="1"/>
  <c r="H155" i="1"/>
  <c r="G216" i="1"/>
  <c r="G215" i="1" s="1"/>
  <c r="H197" i="1" l="1"/>
  <c r="H154" i="1"/>
  <c r="H153" i="1" s="1"/>
  <c r="J201" i="1"/>
  <c r="J158" i="1"/>
  <c r="J65" i="1"/>
  <c r="J82" i="1"/>
  <c r="H196" i="1" l="1"/>
  <c r="H195" i="1" s="1"/>
  <c r="H217" i="1"/>
  <c r="J90" i="1"/>
  <c r="J81" i="1"/>
  <c r="J200" i="1"/>
  <c r="J221" i="1"/>
  <c r="H216" i="1" l="1"/>
  <c r="H215" i="1" s="1"/>
  <c r="I155" i="1"/>
  <c r="K159" i="1"/>
  <c r="J220" i="1"/>
  <c r="K66" i="1"/>
  <c r="J89" i="1"/>
  <c r="K158" i="1" l="1"/>
  <c r="K153" i="1" s="1"/>
  <c r="K201" i="1"/>
  <c r="I197" i="1"/>
  <c r="I154" i="1"/>
  <c r="I153" i="1" s="1"/>
  <c r="K82" i="1"/>
  <c r="K65" i="1"/>
  <c r="I196" i="1" l="1"/>
  <c r="I195" i="1" s="1"/>
  <c r="I217" i="1"/>
  <c r="K90" i="1"/>
  <c r="K81" i="1"/>
  <c r="K221" i="1"/>
  <c r="K200" i="1"/>
  <c r="K195" i="1" s="1"/>
  <c r="L159" i="1" l="1"/>
  <c r="K220" i="1"/>
  <c r="K215" i="1" s="1"/>
  <c r="K89" i="1"/>
  <c r="L66" i="1"/>
  <c r="I216" i="1"/>
  <c r="I215" i="1" s="1"/>
  <c r="J155" i="1"/>
  <c r="L82" i="1" l="1"/>
  <c r="L65" i="1"/>
  <c r="J197" i="1"/>
  <c r="J154" i="1"/>
  <c r="J153" i="1" s="1"/>
  <c r="L158" i="1"/>
  <c r="L153" i="1" s="1"/>
  <c r="L201" i="1"/>
  <c r="L221" i="1" l="1"/>
  <c r="L200" i="1"/>
  <c r="L195" i="1" s="1"/>
  <c r="J196" i="1"/>
  <c r="J195" i="1" s="1"/>
  <c r="J217" i="1"/>
  <c r="J216" i="1" s="1"/>
  <c r="J215" i="1" s="1"/>
  <c r="L90" i="1"/>
  <c r="L81" i="1"/>
  <c r="L89" i="1" l="1"/>
  <c r="M66" i="1"/>
  <c r="M159" i="1"/>
  <c r="L220" i="1"/>
  <c r="L215" i="1" s="1"/>
  <c r="M201" i="1" l="1"/>
  <c r="M158" i="1"/>
  <c r="M153" i="1" s="1"/>
  <c r="M82" i="1"/>
  <c r="M65" i="1"/>
  <c r="M81" i="1" l="1"/>
  <c r="M90" i="1"/>
  <c r="M221" i="1"/>
  <c r="M200" i="1"/>
  <c r="M195" i="1" s="1"/>
  <c r="M220" i="1" l="1"/>
  <c r="M215" i="1" s="1"/>
  <c r="N159" i="1"/>
  <c r="M89" i="1"/>
  <c r="N66" i="1"/>
  <c r="N82" i="1" l="1"/>
  <c r="N65" i="1"/>
  <c r="N201" i="1"/>
  <c r="N158" i="1"/>
  <c r="N153" i="1" s="1"/>
  <c r="N221" i="1" l="1"/>
  <c r="N220" i="1" s="1"/>
  <c r="N215" i="1" s="1"/>
  <c r="N200" i="1"/>
  <c r="N195" i="1" s="1"/>
  <c r="N81" i="1"/>
  <c r="N90" i="1"/>
  <c r="N89" i="1" s="1"/>
</calcChain>
</file>

<file path=xl/sharedStrings.xml><?xml version="1.0" encoding="utf-8"?>
<sst xmlns="http://schemas.openxmlformats.org/spreadsheetml/2006/main" count="212" uniqueCount="93">
  <si>
    <t>Cifras Preliminares en Millones de Pesos Dominicanos (DOP)</t>
  </si>
  <si>
    <t>CONCEPTOS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</si>
  <si>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</si>
  <si>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</si>
  <si>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</si>
  <si>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</si>
  <si>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</si>
  <si>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</si>
  <si>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</si>
  <si>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</si>
  <si>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</si>
  <si>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</si>
  <si>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</si>
  <si>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</si>
  <si>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</si>
  <si>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DESEMBOLSOS</t>
  </si>
  <si>
    <t>I.- Desembolsos/Colocaciones</t>
  </si>
  <si>
    <t>Apoyo Presupuestario</t>
  </si>
  <si>
    <t>Ministerio de Hacienda (Mediano/Largo Plazo)</t>
  </si>
  <si>
    <t>Bonos Colocados MH</t>
  </si>
  <si>
    <t>Banca Comercial Local</t>
  </si>
  <si>
    <t>Tesorería Nacional (Corto Plazo)</t>
  </si>
  <si>
    <t>Flujos Lineas de Crédito</t>
  </si>
  <si>
    <t>Créditos (Desembolsos)</t>
  </si>
  <si>
    <t>Débitos (Reembolsos)</t>
  </si>
  <si>
    <t>Ajuste por Tipo de Cambio</t>
  </si>
  <si>
    <t>Desembolsos a Instituciones del Resto del SPNF</t>
  </si>
  <si>
    <t>Financiamiento Banca Comercial al Resto del SPNF</t>
  </si>
  <si>
    <t>PRINCIPAL</t>
  </si>
  <si>
    <t>II.- Vencimientos  Regulares  Principal</t>
  </si>
  <si>
    <t>-II-Int</t>
  </si>
  <si>
    <t>Gobierno Central</t>
  </si>
  <si>
    <t>De los cuales: Bonos</t>
  </si>
  <si>
    <t xml:space="preserve">    Resto del sector Público no financiero</t>
  </si>
  <si>
    <t>III.- Pagos del período Principal</t>
  </si>
  <si>
    <t>-III-Int</t>
  </si>
  <si>
    <t>IV.- Renegociaciones de Principal</t>
  </si>
  <si>
    <t>-IV-Int</t>
  </si>
  <si>
    <t>Resto del sector Público no financiero</t>
  </si>
  <si>
    <t>V.- Prepago de principal</t>
  </si>
  <si>
    <t>-V-Int-PRE</t>
  </si>
  <si>
    <t>VI.- Cesión de Crédito</t>
  </si>
  <si>
    <t xml:space="preserve"> Gobierno Central</t>
  </si>
  <si>
    <t xml:space="preserve"> Resto del sector Público no financiero</t>
  </si>
  <si>
    <t>VII.- Descuento de principal</t>
  </si>
  <si>
    <t>-VII-Desc-P.</t>
  </si>
  <si>
    <t>VIII.- Condonaciones del Período de principal</t>
  </si>
  <si>
    <t>IX.- Nuevos Atrasos principal del Período (No pagados)</t>
  </si>
  <si>
    <t>X.-Atrasos al inicio del período de principal</t>
  </si>
  <si>
    <t>XI.-  Pagos de atrasos al inicio del período de principal</t>
  </si>
  <si>
    <t>XII.- Renegociaciones de Períodos Anteriores de principal</t>
  </si>
  <si>
    <t>XIII.-  Condonaciones de Períodos Anteriores de  principal</t>
  </si>
  <si>
    <t>XIV.-   Atrasos pendientes períodos anteriores de principal</t>
  </si>
  <si>
    <t>XV.-Ajustes por tipo de cambio de principal</t>
  </si>
  <si>
    <t>XVI.- Atrasos al final del período de principal</t>
  </si>
  <si>
    <t>INTERESES</t>
  </si>
  <si>
    <t>XVII.- Vencimientos  Regulares  Intereses</t>
  </si>
  <si>
    <t xml:space="preserve">     Gobierno Central</t>
  </si>
  <si>
    <t>-XV-int</t>
  </si>
  <si>
    <t>Intereses</t>
  </si>
  <si>
    <t>Intereses por mora</t>
  </si>
  <si>
    <t>-CO</t>
  </si>
  <si>
    <t>Comisiones</t>
  </si>
  <si>
    <t>XVIII.-Pagos de intereses del período</t>
  </si>
  <si>
    <t xml:space="preserve">      Gobierno Central</t>
  </si>
  <si>
    <t>-XVI-int</t>
  </si>
  <si>
    <t>Intereses devengados por prepago de principal</t>
  </si>
  <si>
    <t>-C</t>
  </si>
  <si>
    <t xml:space="preserve">   Intereses</t>
  </si>
  <si>
    <t xml:space="preserve">    Intereses por mora</t>
  </si>
  <si>
    <t xml:space="preserve">    Comisiones</t>
  </si>
  <si>
    <t>XIX.-Renegociaiones de intereses del Período</t>
  </si>
  <si>
    <t>-XVII-PRE</t>
  </si>
  <si>
    <t xml:space="preserve">XX.- Condonaciones  de intereses del Períodos </t>
  </si>
  <si>
    <t xml:space="preserve">    Intereses</t>
  </si>
  <si>
    <t xml:space="preserve">      De los cuales: Bonos </t>
  </si>
  <si>
    <t>ATRASO PAGADO</t>
  </si>
  <si>
    <t>XXI.-Nuevos Atrasos intereses del Período (No Pagados)</t>
  </si>
  <si>
    <t>-XIX</t>
  </si>
  <si>
    <t>XXII.-Atrasos de intereses al inicio del período</t>
  </si>
  <si>
    <t>XXIII.-Pagos de atrasos de intereses al inicio del período</t>
  </si>
  <si>
    <t>-XXI-Int-Ant</t>
  </si>
  <si>
    <t>XXIV.- Renegociaciones intereses de Períodos anteriores</t>
  </si>
  <si>
    <t>XXV.-Condonaciones intereses de Períodos anteriores</t>
  </si>
  <si>
    <t>XXVI.- Atrasos intereses pendientes de períodos anteriores</t>
  </si>
  <si>
    <t>XXVII.-Ajustes por tipo de cambio de intereses</t>
  </si>
  <si>
    <t xml:space="preserve">   Gobierno Central</t>
  </si>
  <si>
    <t xml:space="preserve">            Intereses</t>
  </si>
  <si>
    <t>XXVIII.- Atrasos de intereses al final del período</t>
  </si>
  <si>
    <t>Notas</t>
  </si>
  <si>
    <t>1/ Hay renglones que no presentan sumatoria en la columna 'Total', debido a que reflejan balance a un periodo determinado.</t>
  </si>
  <si>
    <t>2/ Los pagos en atraso al inicio del período corresponde a atraso técnico por ser dia inhábil.</t>
  </si>
  <si>
    <t>3/ Contempla pagos por RD$35,502.6 MM  relacionados a operación de manejo de pasivos, de los cuales RD$35,125.03 MM  corresponde a prepago de principal y RD$377.57 MM de intereses devengados de los titulos recomprados con fecha de vencimiento 27dic/2026.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</si>
</sst>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Evolución de la Deuda Pública Interna del Sector Público No Financiero durante el Período enero - &quot;[$-1540A]mmmm\ yyyy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indexed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u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 val="singleAccounting"/>
      <sz val="11"/>
      <name val="Arial"/>
      <family val="2"/>
    </font>
    <font>
      <b/>
      <u val="singleAccounting"/>
      <sz val="11"/>
      <color theme="1"/>
      <name val="Arial"/>
      <family val="2"/>
    </font>
    <font>
      <i/>
      <sz val="11"/>
      <color theme="0"/>
      <name val="Arial"/>
      <family val="2"/>
    </font>
    <font>
      <i/>
      <sz val="11"/>
      <color theme="1"/>
      <name val="Arial"/>
      <family val="2"/>
    </font>
    <font>
      <b/>
      <u/>
      <sz val="11"/>
      <name val="Arial"/>
      <family val="2"/>
    </font>
    <font>
      <b/>
      <i/>
      <u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theme="3" tint="0.3999755851924192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1" applyFont="1"/>
    <xf numFmtId="0" fontId="3" fillId="0" borderId="0" xfId="1" applyFont="1"/>
    <xf numFmtId="43" fontId="3" fillId="0" borderId="0" xfId="2" applyFont="1" applyFill="1" applyBorder="1" applyAlignment="1" applyProtection="1"/>
    <xf numFmtId="43" fontId="4" fillId="0" borderId="0" xfId="2" applyFont="1" applyFill="1" applyBorder="1" applyAlignment="1" applyProtection="1"/>
    <xf numFmtId="43" fontId="5" fillId="0" borderId="0" xfId="2" applyFont="1" applyFill="1" applyBorder="1" applyAlignment="1" applyProtection="1"/>
    <xf numFmtId="43" fontId="6" fillId="0" borderId="0" xfId="2" applyFont="1" applyFill="1" applyBorder="1" applyAlignment="1" applyProtection="1"/>
    <xf numFmtId="0" fontId="5" fillId="0" borderId="0" xfId="1" applyFont="1"/>
    <xf numFmtId="0" fontId="4" fillId="0" borderId="0" xfId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43" fontId="10" fillId="2" borderId="1" xfId="2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39" fontId="6" fillId="4" borderId="2" xfId="1" applyNumberFormat="1" applyFont="1" applyFill="1" applyBorder="1"/>
    <xf numFmtId="43" fontId="6" fillId="4" borderId="3" xfId="2" applyFont="1" applyFill="1" applyBorder="1" applyAlignment="1" applyProtection="1"/>
    <xf numFmtId="43" fontId="6" fillId="4" borderId="4" xfId="3" applyFont="1" applyFill="1" applyBorder="1" applyAlignment="1" applyProtection="1"/>
    <xf numFmtId="43" fontId="5" fillId="0" borderId="0" xfId="1" applyNumberFormat="1" applyFont="1"/>
    <xf numFmtId="39" fontId="6" fillId="4" borderId="0" xfId="1" applyNumberFormat="1" applyFont="1" applyFill="1"/>
    <xf numFmtId="43" fontId="6" fillId="4" borderId="5" xfId="2" applyFont="1" applyFill="1" applyBorder="1" applyAlignment="1" applyProtection="1"/>
    <xf numFmtId="43" fontId="6" fillId="4" borderId="6" xfId="2" applyFont="1" applyFill="1" applyBorder="1" applyAlignment="1" applyProtection="1"/>
    <xf numFmtId="0" fontId="12" fillId="0" borderId="0" xfId="1" applyFont="1"/>
    <xf numFmtId="165" fontId="13" fillId="0" borderId="0" xfId="1" applyNumberFormat="1" applyFont="1" applyAlignment="1">
      <alignment horizontal="left"/>
    </xf>
    <xf numFmtId="43" fontId="14" fillId="0" borderId="5" xfId="2" applyFont="1" applyFill="1" applyBorder="1" applyAlignment="1" applyProtection="1"/>
    <xf numFmtId="43" fontId="15" fillId="4" borderId="6" xfId="2" applyFont="1" applyFill="1" applyBorder="1" applyAlignment="1" applyProtection="1"/>
    <xf numFmtId="0" fontId="13" fillId="0" borderId="0" xfId="1" applyFont="1"/>
    <xf numFmtId="0" fontId="16" fillId="0" borderId="0" xfId="1" applyFont="1"/>
    <xf numFmtId="0" fontId="17" fillId="5" borderId="0" xfId="1" applyFont="1" applyFill="1" applyAlignment="1">
      <alignment horizontal="left" indent="1"/>
    </xf>
    <xf numFmtId="43" fontId="3" fillId="0" borderId="5" xfId="2" applyFont="1" applyFill="1" applyBorder="1" applyAlignment="1" applyProtection="1"/>
    <xf numFmtId="0" fontId="17" fillId="0" borderId="0" xfId="1" applyFont="1"/>
    <xf numFmtId="0" fontId="5" fillId="0" borderId="0" xfId="1" applyFont="1" applyAlignment="1">
      <alignment horizontal="left" indent="2"/>
    </xf>
    <xf numFmtId="43" fontId="5" fillId="0" borderId="5" xfId="2" applyFont="1" applyFill="1" applyBorder="1" applyAlignment="1" applyProtection="1"/>
    <xf numFmtId="43" fontId="5" fillId="0" borderId="6" xfId="2" applyFont="1" applyFill="1" applyBorder="1" applyAlignment="1" applyProtection="1"/>
    <xf numFmtId="43" fontId="6" fillId="0" borderId="6" xfId="2" applyFont="1" applyFill="1" applyBorder="1" applyAlignment="1" applyProtection="1"/>
    <xf numFmtId="0" fontId="13" fillId="5" borderId="0" xfId="1" applyFont="1" applyFill="1"/>
    <xf numFmtId="43" fontId="18" fillId="0" borderId="5" xfId="2" applyFont="1" applyFill="1" applyBorder="1" applyAlignment="1" applyProtection="1"/>
    <xf numFmtId="43" fontId="13" fillId="4" borderId="6" xfId="2" applyFont="1" applyFill="1" applyBorder="1" applyAlignment="1" applyProtection="1"/>
    <xf numFmtId="0" fontId="19" fillId="0" borderId="0" xfId="1" applyFont="1"/>
    <xf numFmtId="0" fontId="20" fillId="5" borderId="0" xfId="1" applyFont="1" applyFill="1" applyAlignment="1">
      <alignment horizontal="left"/>
    </xf>
    <xf numFmtId="0" fontId="21" fillId="0" borderId="0" xfId="1" applyFont="1"/>
    <xf numFmtId="0" fontId="4" fillId="4" borderId="7" xfId="1" applyFont="1" applyFill="1" applyBorder="1"/>
    <xf numFmtId="43" fontId="6" fillId="4" borderId="8" xfId="2" applyFont="1" applyFill="1" applyBorder="1" applyAlignment="1" applyProtection="1"/>
    <xf numFmtId="43" fontId="6" fillId="4" borderId="9" xfId="2" applyFont="1" applyFill="1" applyBorder="1" applyAlignment="1" applyProtection="1"/>
    <xf numFmtId="0" fontId="10" fillId="0" borderId="0" xfId="1" applyFont="1"/>
    <xf numFmtId="0" fontId="6" fillId="0" borderId="0" xfId="1" applyFont="1"/>
    <xf numFmtId="165" fontId="2" fillId="0" borderId="0" xfId="1" applyNumberFormat="1" applyFont="1"/>
    <xf numFmtId="165" fontId="6" fillId="0" borderId="0" xfId="1" applyNumberFormat="1" applyFont="1" applyAlignment="1">
      <alignment horizontal="center"/>
    </xf>
    <xf numFmtId="43" fontId="10" fillId="0" borderId="0" xfId="2" applyFont="1" applyFill="1" applyBorder="1" applyAlignment="1" applyProtection="1">
      <alignment horizontal="center"/>
    </xf>
    <xf numFmtId="43" fontId="6" fillId="0" borderId="0" xfId="2" applyFont="1" applyFill="1" applyBorder="1" applyAlignment="1" applyProtection="1">
      <alignment horizontal="center"/>
    </xf>
    <xf numFmtId="39" fontId="4" fillId="4" borderId="7" xfId="1" applyNumberFormat="1" applyFont="1" applyFill="1" applyBorder="1"/>
    <xf numFmtId="43" fontId="4" fillId="4" borderId="8" xfId="2" applyFont="1" applyFill="1" applyBorder="1" applyAlignment="1" applyProtection="1"/>
    <xf numFmtId="43" fontId="4" fillId="4" borderId="9" xfId="2" applyFont="1" applyFill="1" applyBorder="1" applyAlignment="1" applyProtection="1"/>
    <xf numFmtId="0" fontId="2" fillId="0" borderId="0" xfId="1" quotePrefix="1" applyFont="1"/>
    <xf numFmtId="165" fontId="5" fillId="0" borderId="0" xfId="1" applyNumberFormat="1" applyFont="1" applyAlignment="1">
      <alignment horizontal="left" indent="3"/>
    </xf>
    <xf numFmtId="165" fontId="22" fillId="0" borderId="0" xfId="1" applyNumberFormat="1" applyFont="1" applyAlignment="1">
      <alignment horizontal="left" indent="5"/>
    </xf>
    <xf numFmtId="43" fontId="23" fillId="0" borderId="5" xfId="2" applyFont="1" applyFill="1" applyBorder="1" applyAlignment="1" applyProtection="1"/>
    <xf numFmtId="43" fontId="24" fillId="4" borderId="6" xfId="2" applyFont="1" applyFill="1" applyBorder="1" applyAlignment="1" applyProtection="1"/>
    <xf numFmtId="0" fontId="22" fillId="0" borderId="0" xfId="1" applyFont="1"/>
    <xf numFmtId="166" fontId="3" fillId="0" borderId="5" xfId="3" applyNumberFormat="1" applyFont="1" applyFill="1" applyBorder="1" applyAlignment="1" applyProtection="1">
      <protection locked="0"/>
    </xf>
    <xf numFmtId="166" fontId="5" fillId="0" borderId="5" xfId="3" applyNumberFormat="1" applyFont="1" applyFill="1" applyBorder="1" applyAlignment="1" applyProtection="1">
      <protection locked="0"/>
    </xf>
    <xf numFmtId="43" fontId="5" fillId="0" borderId="5" xfId="2" applyFont="1" applyFill="1" applyBorder="1" applyAlignment="1" applyProtection="1">
      <protection locked="0"/>
    </xf>
    <xf numFmtId="43" fontId="4" fillId="4" borderId="6" xfId="2" applyFont="1" applyFill="1" applyBorder="1" applyAlignment="1" applyProtection="1"/>
    <xf numFmtId="43" fontId="3" fillId="0" borderId="6" xfId="2" applyFont="1" applyFill="1" applyBorder="1" applyAlignment="1" applyProtection="1"/>
    <xf numFmtId="43" fontId="4" fillId="0" borderId="6" xfId="2" applyFont="1" applyFill="1" applyBorder="1" applyAlignment="1" applyProtection="1"/>
    <xf numFmtId="0" fontId="10" fillId="0" borderId="0" xfId="1" quotePrefix="1" applyFont="1"/>
    <xf numFmtId="43" fontId="5" fillId="4" borderId="6" xfId="2" applyFont="1" applyFill="1" applyBorder="1" applyAlignment="1" applyProtection="1"/>
    <xf numFmtId="165" fontId="5" fillId="0" borderId="0" xfId="1" applyNumberFormat="1" applyFont="1"/>
    <xf numFmtId="43" fontId="6" fillId="0" borderId="5" xfId="2" applyFont="1" applyFill="1" applyBorder="1" applyAlignment="1" applyProtection="1"/>
    <xf numFmtId="43" fontId="6" fillId="0" borderId="0" xfId="2" applyFont="1" applyFill="1" applyBorder="1" applyProtection="1"/>
    <xf numFmtId="43" fontId="5" fillId="0" borderId="0" xfId="2" applyFont="1" applyFill="1" applyProtection="1"/>
    <xf numFmtId="165" fontId="4" fillId="4" borderId="10" xfId="1" applyNumberFormat="1" applyFont="1" applyFill="1" applyBorder="1"/>
    <xf numFmtId="43" fontId="4" fillId="4" borderId="11" xfId="2" applyFont="1" applyFill="1" applyBorder="1" applyAlignment="1" applyProtection="1"/>
    <xf numFmtId="43" fontId="4" fillId="4" borderId="12" xfId="2" applyFont="1" applyFill="1" applyBorder="1" applyAlignment="1" applyProtection="1"/>
    <xf numFmtId="165" fontId="4" fillId="4" borderId="7" xfId="1" applyNumberFormat="1" applyFont="1" applyFill="1" applyBorder="1"/>
    <xf numFmtId="165" fontId="22" fillId="0" borderId="0" xfId="1" applyNumberFormat="1" applyFont="1" applyAlignment="1">
      <alignment horizontal="left" indent="6"/>
    </xf>
    <xf numFmtId="43" fontId="23" fillId="0" borderId="6" xfId="2" applyFont="1" applyFill="1" applyBorder="1" applyAlignment="1" applyProtection="1"/>
    <xf numFmtId="165" fontId="5" fillId="0" borderId="0" xfId="1" applyNumberFormat="1" applyFont="1" applyAlignment="1">
      <alignment horizontal="left" indent="4"/>
    </xf>
    <xf numFmtId="166" fontId="3" fillId="0" borderId="5" xfId="3" applyNumberFormat="1" applyFont="1" applyFill="1" applyBorder="1" applyAlignment="1" applyProtection="1"/>
    <xf numFmtId="0" fontId="16" fillId="0" borderId="0" xfId="1" quotePrefix="1" applyFont="1"/>
    <xf numFmtId="165" fontId="22" fillId="0" borderId="0" xfId="1" applyNumberFormat="1" applyFont="1" applyAlignment="1">
      <alignment horizontal="left" indent="3"/>
    </xf>
    <xf numFmtId="43" fontId="25" fillId="4" borderId="6" xfId="2" applyFont="1" applyFill="1" applyBorder="1" applyAlignment="1" applyProtection="1"/>
    <xf numFmtId="43" fontId="5" fillId="0" borderId="8" xfId="2" applyFont="1" applyFill="1" applyBorder="1" applyAlignment="1" applyProtection="1"/>
    <xf numFmtId="43" fontId="6" fillId="0" borderId="9" xfId="2" applyFont="1" applyFill="1" applyBorder="1" applyAlignment="1" applyProtection="1"/>
    <xf numFmtId="167" fontId="6" fillId="0" borderId="5" xfId="2" applyNumberFormat="1" applyFont="1" applyFill="1" applyBorder="1" applyAlignment="1" applyProtection="1"/>
    <xf numFmtId="165" fontId="6" fillId="0" borderId="0" xfId="1" applyNumberFormat="1" applyFont="1" applyAlignment="1">
      <alignment horizontal="left" indent="3"/>
    </xf>
    <xf numFmtId="165" fontId="20" fillId="0" borderId="0" xfId="1" applyNumberFormat="1" applyFont="1"/>
    <xf numFmtId="43" fontId="5" fillId="5" borderId="5" xfId="2" applyFont="1" applyFill="1" applyBorder="1" applyAlignment="1" applyProtection="1"/>
    <xf numFmtId="165" fontId="5" fillId="0" borderId="7" xfId="1" applyNumberFormat="1" applyFont="1" applyBorder="1" applyAlignment="1">
      <alignment horizontal="left" indent="3"/>
    </xf>
    <xf numFmtId="43" fontId="13" fillId="0" borderId="0" xfId="1" applyNumberFormat="1" applyFont="1"/>
    <xf numFmtId="4" fontId="13" fillId="0" borderId="0" xfId="1" applyNumberFormat="1" applyFont="1"/>
    <xf numFmtId="165" fontId="11" fillId="3" borderId="1" xfId="1" applyNumberFormat="1" applyFont="1" applyFill="1" applyBorder="1" applyAlignment="1">
      <alignment horizontal="center"/>
    </xf>
    <xf numFmtId="0" fontId="26" fillId="0" borderId="0" xfId="1" applyFont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  <xf numFmtId="0" fontId="7" fillId="0" borderId="0" xfId="1" applyFont="1" applyAlignment="1">
      <alignment horizontal="center"/>
    </xf>
    <xf numFmtId="164" fontId="8" fillId="0" borderId="0" xfId="1" applyNumberFormat="1" applyFont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wrapText="1"/>
    </xf>
  </cellXfs>
  <cellStyles count="5">
    <cellStyle name="Comma 2" xfId="2" xr:uid="{42F5E12D-F764-41F4-854C-C0E379750EFD}"/>
    <cellStyle name="Comma 2 2 2" xfId="3" xr:uid="{FADC859E-3D26-427C-86EA-B5B6211B6AB0}"/>
    <cellStyle name="Normal" xfId="0" builtinId="0"/>
    <cellStyle name="Normal 2 2" xfId="1" xr:uid="{538DF93F-0A8B-43A4-A5C6-013ED1E75670}"/>
    <cellStyle name="Normal 2 2 2 2 2 2" xfId="4" xr:uid="{012DDD15-CB61-4EA7-8A62-41E294E75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702188</xdr:colOff>
      <xdr:row>1</xdr:row>
      <xdr:rowOff>94690</xdr:rowOff>
    </xdr:from>
    <xdr:to>
      <xdr:col>11</xdr:col>
      <xdr:colOff>358587</xdr:colOff>
      <xdr:row>6</xdr:row>
      <xdr:rowOff>42632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0812222-5F9B-41B2-8747-44E6C7818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84413" y="285190"/>
          <a:ext cx="932749" cy="948067"/>
        </a:xfrm>
        <a:prstGeom prst="rect">
          <a:avLst/>
        </a:prstGeom>
      </xdr:spPr>
    </xdr:pic>
    <xdr:clientData/>
  </xdr:twoCellAnchor>
  <xdr:twoCellAnchor editAs="oneCell">
    <xdr:from>
      <xdr:col>1</xdr:col>
      <xdr:colOff>2405062</xdr:colOff>
      <xdr:row>0</xdr:row>
      <xdr:rowOff>0</xdr:rowOff>
    </xdr:from>
    <xdr:to>
      <xdr:col>1</xdr:col>
      <xdr:colOff>3876908</xdr:colOff>
      <xdr:row>6</xdr:row>
      <xdr:rowOff>59531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17105-820C-48EB-BC19-8AB45163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7937" y="0"/>
          <a:ext cx="1471846" cy="1250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180D-8897-400C-B4E2-C6B9C0045F1C}">
  <sheetPr codeName="Sheet1">
    <pageSetUpPr fitToPage="1"/>
  </sheetPr>
  <dimension ref="A1:AC238"/>
  <sheetViews>
    <sheetView showGridLines="0" tabSelected="1" zoomScale="80" zoomScaleNormal="80" workbookViewId="0">
      <selection activeCell="J23" sqref="J23"/>
    </sheetView>
  </sheetViews>
  <sheetFormatPr defaultColWidth="9.140625" defaultRowHeight="15" x14ac:dyDescent="0.25"/>
  <cols>
    <col min="1" max="1" width="2.140625" style="1" customWidth="1"/>
    <col min="2" max="2" width="63.5703125" style="7" bestFit="1" customWidth="1"/>
    <col min="3" max="10" width="12.42578125" style="5" bestFit="1" customWidth="1"/>
    <col min="11" max="11" width="6.7109375" style="5" bestFit="1" customWidth="1"/>
    <col min="12" max="13" width="7.140625" style="5" bestFit="1" customWidth="1"/>
    <col min="14" max="14" width="6.140625" style="5" bestFit="1" customWidth="1"/>
    <col min="15" max="15" width="21.42578125" style="6" bestFit="1" customWidth="1"/>
    <col min="16" max="16" width="15.42578125" style="7" bestFit="1" customWidth="1"/>
    <col min="17" max="17" width="9.85546875" style="7" bestFit="1" customWidth="1"/>
    <col min="18" max="16384" width="9.140625" style="7"/>
  </cols>
  <sheetData>
    <row r="1" spans="1:29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29" x14ac:dyDescent="0.25">
      <c r="B2" s="8"/>
      <c r="C2" s="3"/>
      <c r="D2" s="3"/>
      <c r="E2" s="3"/>
      <c r="F2" s="3"/>
      <c r="G2" s="3"/>
      <c r="H2" s="3"/>
      <c r="I2" s="3"/>
      <c r="J2" s="3"/>
      <c r="K2" s="3"/>
      <c r="L2" s="4"/>
    </row>
    <row r="3" spans="1:29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  <c r="N3" s="6"/>
    </row>
    <row r="4" spans="1:29" ht="15.75" customHeight="1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4"/>
    </row>
    <row r="5" spans="1:29" ht="16.5" x14ac:dyDescent="0.2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29" ht="16.5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9" ht="6.75" customHeight="1" x14ac:dyDescent="0.25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29" ht="18" x14ac:dyDescent="0.2">
      <c r="B8" s="94">
        <v>45870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29" ht="17.25" thickBot="1" x14ac:dyDescent="0.3">
      <c r="B9" s="95" t="s">
        <v>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29" s="13" customFormat="1" ht="35.25" customHeight="1" thickBot="1" x14ac:dyDescent="0.3">
      <c r="A10" s="10"/>
      <c r="B10" s="11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2" t="s">
        <v>13</v>
      </c>
      <c r="O10" s="12" t="s">
        <v>14</v>
      </c>
    </row>
    <row r="12" spans="1:29" ht="16.5" customHeight="1" thickBot="1" x14ac:dyDescent="0.3">
      <c r="B12" s="90" t="s">
        <v>15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4" spans="1:29" ht="15.75" thickBot="1" x14ac:dyDescent="0.3">
      <c r="B14" s="14" t="s">
        <v>16</v>
      </c>
      <c r="C14" s="15">
        <f>+C15+C26</f>
        <v>0</v>
      </c>
      <c r="D14" s="15">
        <f t="shared" ref="D14:N14" si="0">+D15+D26</f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1600</v>
      </c>
      <c r="I14" s="15">
        <f t="shared" si="0"/>
        <v>20000</v>
      </c>
      <c r="J14" s="15">
        <f t="shared" si="0"/>
        <v>0</v>
      </c>
      <c r="K14" s="15">
        <f t="shared" si="0"/>
        <v>0</v>
      </c>
      <c r="L14" s="15">
        <f t="shared" si="0"/>
        <v>0</v>
      </c>
      <c r="M14" s="15">
        <f t="shared" si="0"/>
        <v>0</v>
      </c>
      <c r="N14" s="15">
        <f t="shared" si="0"/>
        <v>0</v>
      </c>
      <c r="O14" s="16">
        <f>+O15+O26</f>
        <v>21600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ht="15.75" thickTop="1" x14ac:dyDescent="0.25">
      <c r="B15" s="18" t="s">
        <v>17</v>
      </c>
      <c r="C15" s="19">
        <f t="shared" ref="C15:O15" si="1">+C16+C20</f>
        <v>0</v>
      </c>
      <c r="D15" s="19">
        <f t="shared" si="1"/>
        <v>0</v>
      </c>
      <c r="E15" s="19">
        <f t="shared" si="1"/>
        <v>0</v>
      </c>
      <c r="F15" s="20">
        <f t="shared" si="1"/>
        <v>0</v>
      </c>
      <c r="G15" s="20">
        <f t="shared" si="1"/>
        <v>0</v>
      </c>
      <c r="H15" s="20">
        <f>+H16+H20</f>
        <v>0</v>
      </c>
      <c r="I15" s="20">
        <f t="shared" si="1"/>
        <v>20000</v>
      </c>
      <c r="J15" s="20">
        <f t="shared" si="1"/>
        <v>0</v>
      </c>
      <c r="K15" s="20">
        <f t="shared" si="1"/>
        <v>0</v>
      </c>
      <c r="L15" s="20">
        <f t="shared" si="1"/>
        <v>0</v>
      </c>
      <c r="M15" s="20">
        <f t="shared" si="1"/>
        <v>0</v>
      </c>
      <c r="N15" s="20">
        <f t="shared" si="1"/>
        <v>0</v>
      </c>
      <c r="O15" s="20">
        <f t="shared" si="1"/>
        <v>20000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9" s="25" customFormat="1" ht="19.5" x14ac:dyDescent="0.55000000000000004">
      <c r="A16" s="21"/>
      <c r="B16" s="22" t="s">
        <v>18</v>
      </c>
      <c r="C16" s="23">
        <f t="shared" ref="C16:O16" si="2">SUM(C17:C18)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20000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4">
        <f t="shared" si="2"/>
        <v>20000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9" customFormat="1" x14ac:dyDescent="0.25">
      <c r="A17" s="26"/>
      <c r="B17" s="27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20000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0">
        <f>SUM(C17:N17)</f>
        <v>20000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9" customFormat="1" x14ac:dyDescent="0.25">
      <c r="A18" s="26"/>
      <c r="B18" s="27" t="s">
        <v>20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0">
        <f t="shared" ref="O18" si="3">SUM(C18:N18)</f>
        <v>0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9" customFormat="1" x14ac:dyDescent="0.25">
      <c r="A19" s="26"/>
      <c r="B19" s="30"/>
      <c r="C19" s="28"/>
      <c r="D19" s="31"/>
      <c r="E19" s="32"/>
      <c r="F19" s="32"/>
      <c r="G19" s="32"/>
      <c r="H19" s="32"/>
      <c r="I19" s="32"/>
      <c r="J19" s="31"/>
      <c r="K19" s="31"/>
      <c r="L19" s="32"/>
      <c r="M19" s="32"/>
      <c r="N19" s="32"/>
      <c r="O19" s="3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5" customFormat="1" x14ac:dyDescent="0.25">
      <c r="A20" s="21"/>
      <c r="B20" s="34" t="s">
        <v>21</v>
      </c>
      <c r="C20" s="35">
        <f>C21</f>
        <v>0</v>
      </c>
      <c r="D20" s="35">
        <f t="shared" ref="D20:N20" si="4">D21</f>
        <v>0</v>
      </c>
      <c r="E20" s="35">
        <f t="shared" si="4"/>
        <v>0</v>
      </c>
      <c r="F20" s="35">
        <f t="shared" si="4"/>
        <v>0</v>
      </c>
      <c r="G20" s="35">
        <f t="shared" si="4"/>
        <v>0</v>
      </c>
      <c r="H20" s="35">
        <f t="shared" si="4"/>
        <v>0</v>
      </c>
      <c r="I20" s="35">
        <f t="shared" si="4"/>
        <v>0</v>
      </c>
      <c r="J20" s="35">
        <f t="shared" si="4"/>
        <v>0</v>
      </c>
      <c r="K20" s="35">
        <f t="shared" si="4"/>
        <v>0</v>
      </c>
      <c r="L20" s="35">
        <f t="shared" si="4"/>
        <v>0</v>
      </c>
      <c r="M20" s="35">
        <f t="shared" si="4"/>
        <v>0</v>
      </c>
      <c r="N20" s="35">
        <f t="shared" si="4"/>
        <v>0</v>
      </c>
      <c r="O20" s="36">
        <f>O21</f>
        <v>0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39" customFormat="1" ht="19.5" x14ac:dyDescent="0.55000000000000004">
      <c r="A21" s="37"/>
      <c r="B21" s="38" t="s">
        <v>22</v>
      </c>
      <c r="C21" s="23">
        <f>C22+C23+C24</f>
        <v>0</v>
      </c>
      <c r="D21" s="23">
        <f t="shared" ref="D21:O21" si="5">D22+D23+D24</f>
        <v>0</v>
      </c>
      <c r="E21" s="23">
        <f t="shared" si="5"/>
        <v>0</v>
      </c>
      <c r="F21" s="23">
        <f t="shared" si="5"/>
        <v>0</v>
      </c>
      <c r="G21" s="23">
        <f t="shared" si="5"/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4">
        <f t="shared" si="5"/>
        <v>0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9" customFormat="1" x14ac:dyDescent="0.25">
      <c r="A22" s="26"/>
      <c r="B22" s="27" t="s">
        <v>23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0">
        <f>SUM(C22:N22)</f>
        <v>0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9" customFormat="1" x14ac:dyDescent="0.25">
      <c r="A23" s="26"/>
      <c r="B23" s="27" t="s">
        <v>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0">
        <f>SUM(C23:N23)</f>
        <v>0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x14ac:dyDescent="0.25">
      <c r="B24" s="27" t="s">
        <v>25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0">
        <f>SUM(C24:N24)</f>
        <v>0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x14ac:dyDescent="0.25">
      <c r="B25" s="27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25">
      <c r="B26" s="40" t="s">
        <v>26</v>
      </c>
      <c r="C26" s="41">
        <f>+C27</f>
        <v>0</v>
      </c>
      <c r="D26" s="41">
        <f t="shared" ref="D26:N26" si="6">+D27</f>
        <v>0</v>
      </c>
      <c r="E26" s="41">
        <f t="shared" si="6"/>
        <v>0</v>
      </c>
      <c r="F26" s="41">
        <f t="shared" si="6"/>
        <v>0</v>
      </c>
      <c r="G26" s="41">
        <f t="shared" si="6"/>
        <v>0</v>
      </c>
      <c r="H26" s="41">
        <f t="shared" si="6"/>
        <v>1600</v>
      </c>
      <c r="I26" s="41">
        <f t="shared" si="6"/>
        <v>0</v>
      </c>
      <c r="J26" s="41">
        <f t="shared" si="6"/>
        <v>0</v>
      </c>
      <c r="K26" s="41">
        <f t="shared" si="6"/>
        <v>0</v>
      </c>
      <c r="L26" s="41">
        <f t="shared" si="6"/>
        <v>0</v>
      </c>
      <c r="M26" s="41">
        <f t="shared" si="6"/>
        <v>0</v>
      </c>
      <c r="N26" s="41">
        <f t="shared" si="6"/>
        <v>0</v>
      </c>
      <c r="O26" s="42">
        <f>+O27</f>
        <v>1600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44" customFormat="1" x14ac:dyDescent="0.25">
      <c r="A27" s="43"/>
      <c r="B27" s="27" t="s">
        <v>27</v>
      </c>
      <c r="C27" s="28"/>
      <c r="D27" s="28"/>
      <c r="E27" s="28"/>
      <c r="F27" s="28">
        <v>0</v>
      </c>
      <c r="G27" s="28">
        <v>0</v>
      </c>
      <c r="H27" s="28">
        <v>1600</v>
      </c>
      <c r="I27" s="28"/>
      <c r="J27" s="28"/>
      <c r="K27" s="28"/>
      <c r="L27" s="28"/>
      <c r="M27" s="28"/>
      <c r="N27" s="28">
        <v>0</v>
      </c>
      <c r="O27" s="20">
        <f>SUM(C27:N27)</f>
        <v>1600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6.5" thickBot="1" x14ac:dyDescent="0.3">
      <c r="B29" s="90" t="s">
        <v>28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x14ac:dyDescent="0.25">
      <c r="A30" s="45"/>
      <c r="B30" s="46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44" customFormat="1" x14ac:dyDescent="0.25">
      <c r="A31" s="43"/>
      <c r="B31" s="49" t="s">
        <v>29</v>
      </c>
      <c r="C31" s="50">
        <f>+C32+C34</f>
        <v>104.47530274</v>
      </c>
      <c r="D31" s="50">
        <f>+D32+D34</f>
        <v>35750.851031142149</v>
      </c>
      <c r="E31" s="50">
        <f t="shared" ref="E31:N31" si="7">+E32+E34</f>
        <v>107.21973740999999</v>
      </c>
      <c r="F31" s="50">
        <f t="shared" si="7"/>
        <v>849.93550613999992</v>
      </c>
      <c r="G31" s="50">
        <f t="shared" si="7"/>
        <v>609.65372572257616</v>
      </c>
      <c r="H31" s="50">
        <f t="shared" si="7"/>
        <v>1600.8892337599998</v>
      </c>
      <c r="I31" s="50">
        <f t="shared" si="7"/>
        <v>178.08016687</v>
      </c>
      <c r="J31" s="50">
        <f>+J32+J34</f>
        <v>383.203303239344</v>
      </c>
      <c r="K31" s="50">
        <f>+K32+K34</f>
        <v>0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1">
        <f>+O32+O34</f>
        <v>39584.308007024061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x14ac:dyDescent="0.25">
      <c r="A32" s="52" t="s">
        <v>30</v>
      </c>
      <c r="B32" s="53" t="s">
        <v>31</v>
      </c>
      <c r="C32" s="28">
        <v>104.39377</v>
      </c>
      <c r="D32" s="28">
        <v>35230.840240000005</v>
      </c>
      <c r="E32" s="28">
        <v>107.12940999999999</v>
      </c>
      <c r="F32" s="31">
        <v>99.85069</v>
      </c>
      <c r="G32" s="31">
        <v>100.13</v>
      </c>
      <c r="H32" s="31">
        <v>100.80218000000001</v>
      </c>
      <c r="I32" s="31">
        <v>102.98990999999999</v>
      </c>
      <c r="J32" s="28">
        <v>106.43156</v>
      </c>
      <c r="K32" s="28">
        <v>0</v>
      </c>
      <c r="L32" s="28">
        <v>0</v>
      </c>
      <c r="M32" s="28">
        <v>0</v>
      </c>
      <c r="N32" s="31">
        <v>0</v>
      </c>
      <c r="O32" s="20">
        <f>SUM(C32:N32)</f>
        <v>35952.567759999998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57" customFormat="1" x14ac:dyDescent="0.25">
      <c r="A33" s="26"/>
      <c r="B33" s="54" t="s">
        <v>32</v>
      </c>
      <c r="C33" s="55">
        <v>0</v>
      </c>
      <c r="D33" s="55">
        <v>35125.033600000002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6">
        <f>SUM(C33:N33)</f>
        <v>35125.033600000002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5">
      <c r="B34" s="30" t="s">
        <v>33</v>
      </c>
      <c r="C34" s="58">
        <v>8.1532740000000006E-2</v>
      </c>
      <c r="D34" s="58">
        <v>520.01079114214394</v>
      </c>
      <c r="E34" s="59">
        <v>9.0327409999999997E-2</v>
      </c>
      <c r="F34" s="59">
        <v>750.08481613999993</v>
      </c>
      <c r="G34" s="59">
        <v>509.5237257225761</v>
      </c>
      <c r="H34" s="60">
        <v>1500.0870537599999</v>
      </c>
      <c r="I34" s="60">
        <v>75.090256870000005</v>
      </c>
      <c r="J34" s="60">
        <v>276.771743239344</v>
      </c>
      <c r="K34" s="60"/>
      <c r="L34" s="60"/>
      <c r="M34" s="60"/>
      <c r="N34" s="60"/>
      <c r="O34" s="20">
        <f>SUM(C34:N34)</f>
        <v>3631.740247024064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x14ac:dyDescent="0.25">
      <c r="B35" s="53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3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44" customFormat="1" x14ac:dyDescent="0.25">
      <c r="A36" s="43"/>
      <c r="B36" s="49" t="s">
        <v>34</v>
      </c>
      <c r="C36" s="50">
        <f>+C37+C39</f>
        <v>104.76243273999999</v>
      </c>
      <c r="D36" s="50">
        <f>+D37+D39</f>
        <v>624.89790114214395</v>
      </c>
      <c r="E36" s="50">
        <f t="shared" ref="E36:N36" si="8">+E37+E39</f>
        <v>105.92025741</v>
      </c>
      <c r="F36" s="50">
        <f t="shared" si="8"/>
        <v>857.43845613999997</v>
      </c>
      <c r="G36" s="50">
        <f t="shared" si="8"/>
        <v>611.23285572257612</v>
      </c>
      <c r="H36" s="50">
        <f t="shared" si="8"/>
        <v>1601.05090376</v>
      </c>
      <c r="I36" s="50">
        <f t="shared" si="8"/>
        <v>176.20098687000001</v>
      </c>
      <c r="J36" s="50">
        <f t="shared" si="8"/>
        <v>379.44477323934399</v>
      </c>
      <c r="K36" s="50">
        <f t="shared" si="8"/>
        <v>0</v>
      </c>
      <c r="L36" s="50">
        <f t="shared" si="8"/>
        <v>0</v>
      </c>
      <c r="M36" s="50">
        <f t="shared" si="8"/>
        <v>0</v>
      </c>
      <c r="N36" s="50">
        <f t="shared" si="8"/>
        <v>0</v>
      </c>
      <c r="O36" s="51">
        <f>+O37+O39</f>
        <v>4460.9485670240638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x14ac:dyDescent="0.25">
      <c r="A37" s="52" t="s">
        <v>35</v>
      </c>
      <c r="B37" s="53" t="s">
        <v>31</v>
      </c>
      <c r="C37" s="31">
        <v>104.68089999999999</v>
      </c>
      <c r="D37" s="31">
        <v>104.88711000000001</v>
      </c>
      <c r="E37" s="31">
        <v>105.82993</v>
      </c>
      <c r="F37" s="31">
        <v>107.35364</v>
      </c>
      <c r="G37" s="31">
        <v>101.70913</v>
      </c>
      <c r="H37" s="31">
        <v>100.96384999999999</v>
      </c>
      <c r="I37" s="31">
        <v>101.11073</v>
      </c>
      <c r="J37" s="31">
        <v>102.67303</v>
      </c>
      <c r="K37" s="31">
        <v>0</v>
      </c>
      <c r="L37" s="31">
        <v>0</v>
      </c>
      <c r="M37" s="31">
        <v>0</v>
      </c>
      <c r="N37" s="31">
        <v>0</v>
      </c>
      <c r="O37" s="20">
        <f>SUM(C37:N37)</f>
        <v>829.20831999999996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57" customFormat="1" x14ac:dyDescent="0.25">
      <c r="A38" s="26"/>
      <c r="B38" s="54" t="s">
        <v>32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6">
        <f>SUM(C38:N38)</f>
        <v>0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x14ac:dyDescent="0.25">
      <c r="B39" s="30" t="s">
        <v>33</v>
      </c>
      <c r="C39" s="58">
        <v>8.1532740000000006E-2</v>
      </c>
      <c r="D39" s="58">
        <v>520.01079114214394</v>
      </c>
      <c r="E39" s="59">
        <v>9.0327409999999997E-2</v>
      </c>
      <c r="F39" s="59">
        <v>750.08481613999993</v>
      </c>
      <c r="G39" s="59">
        <v>509.5237257225761</v>
      </c>
      <c r="H39" s="60">
        <v>1500.0870537599999</v>
      </c>
      <c r="I39" s="60">
        <v>75.090256870000005</v>
      </c>
      <c r="J39" s="60">
        <v>276.771743239344</v>
      </c>
      <c r="K39" s="60"/>
      <c r="L39" s="60"/>
      <c r="M39" s="60"/>
      <c r="N39" s="60"/>
      <c r="O39" s="20">
        <f>SUM(C39:N39)</f>
        <v>3631.740247024064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x14ac:dyDescent="0.25">
      <c r="B40" s="5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3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x14ac:dyDescent="0.25">
      <c r="B41" s="49" t="s">
        <v>36</v>
      </c>
      <c r="C41" s="50">
        <f>+C42+C43</f>
        <v>0</v>
      </c>
      <c r="D41" s="50">
        <f t="shared" ref="D41:O41" si="9">+D42+D43</f>
        <v>0</v>
      </c>
      <c r="E41" s="50">
        <f t="shared" si="9"/>
        <v>0</v>
      </c>
      <c r="F41" s="50">
        <f t="shared" si="9"/>
        <v>0</v>
      </c>
      <c r="G41" s="50">
        <f t="shared" si="9"/>
        <v>0</v>
      </c>
      <c r="H41" s="50">
        <f t="shared" si="9"/>
        <v>0</v>
      </c>
      <c r="I41" s="50">
        <f t="shared" si="9"/>
        <v>0</v>
      </c>
      <c r="J41" s="50">
        <f t="shared" si="9"/>
        <v>0</v>
      </c>
      <c r="K41" s="50">
        <f t="shared" si="9"/>
        <v>0</v>
      </c>
      <c r="L41" s="50">
        <f t="shared" si="9"/>
        <v>0</v>
      </c>
      <c r="M41" s="50">
        <f t="shared" si="9"/>
        <v>0</v>
      </c>
      <c r="N41" s="50">
        <f t="shared" si="9"/>
        <v>0</v>
      </c>
      <c r="O41" s="51">
        <f t="shared" si="9"/>
        <v>0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x14ac:dyDescent="0.25">
      <c r="A42" s="52" t="s">
        <v>37</v>
      </c>
      <c r="B42" s="53" t="s">
        <v>31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61">
        <f>SUM(C42:N42)</f>
        <v>0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x14ac:dyDescent="0.25">
      <c r="B43" s="53" t="s">
        <v>38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61">
        <f>SUM(C43:N43)</f>
        <v>0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x14ac:dyDescent="0.25">
      <c r="B44" s="53"/>
      <c r="C44" s="28"/>
      <c r="D44" s="28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x14ac:dyDescent="0.25">
      <c r="B45" s="49" t="s">
        <v>39</v>
      </c>
      <c r="C45" s="50">
        <f>+C46+C47</f>
        <v>0</v>
      </c>
      <c r="D45" s="50">
        <f t="shared" ref="D45:O45" si="10">+D46+D47</f>
        <v>35125.033600000002</v>
      </c>
      <c r="E45" s="50">
        <f t="shared" si="10"/>
        <v>0</v>
      </c>
      <c r="F45" s="50">
        <f t="shared" si="10"/>
        <v>0</v>
      </c>
      <c r="G45" s="50">
        <f t="shared" si="10"/>
        <v>0</v>
      </c>
      <c r="H45" s="50">
        <f t="shared" si="10"/>
        <v>0</v>
      </c>
      <c r="I45" s="50">
        <f t="shared" si="10"/>
        <v>0</v>
      </c>
      <c r="J45" s="50">
        <f t="shared" si="10"/>
        <v>0</v>
      </c>
      <c r="K45" s="50">
        <f t="shared" si="10"/>
        <v>0</v>
      </c>
      <c r="L45" s="50">
        <f t="shared" si="10"/>
        <v>0</v>
      </c>
      <c r="M45" s="50">
        <f t="shared" si="10"/>
        <v>0</v>
      </c>
      <c r="N45" s="50">
        <f t="shared" si="10"/>
        <v>0</v>
      </c>
      <c r="O45" s="51">
        <f t="shared" si="10"/>
        <v>35125.033600000002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x14ac:dyDescent="0.25">
      <c r="A46" s="64" t="s">
        <v>40</v>
      </c>
      <c r="B46" s="53" t="s">
        <v>31</v>
      </c>
      <c r="C46" s="31">
        <v>0</v>
      </c>
      <c r="D46" s="28">
        <v>35125.033600000002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61">
        <f>SUM(C46:N46)</f>
        <v>35125.033600000002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x14ac:dyDescent="0.25">
      <c r="B47" s="53" t="s">
        <v>38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61">
        <f>SUM(C47:N47)</f>
        <v>0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x14ac:dyDescent="0.25">
      <c r="B48" s="53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63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44" customFormat="1" x14ac:dyDescent="0.25">
      <c r="A49" s="43"/>
      <c r="B49" s="49" t="s">
        <v>41</v>
      </c>
      <c r="C49" s="50">
        <f t="shared" ref="C49:O49" si="11">+C50+C51</f>
        <v>0</v>
      </c>
      <c r="D49" s="50">
        <f t="shared" si="11"/>
        <v>0</v>
      </c>
      <c r="E49" s="50">
        <f t="shared" si="11"/>
        <v>0</v>
      </c>
      <c r="F49" s="50">
        <f t="shared" si="11"/>
        <v>0</v>
      </c>
      <c r="G49" s="50">
        <f t="shared" si="11"/>
        <v>0</v>
      </c>
      <c r="H49" s="50">
        <f t="shared" si="11"/>
        <v>0</v>
      </c>
      <c r="I49" s="50">
        <f t="shared" si="11"/>
        <v>0</v>
      </c>
      <c r="J49" s="50">
        <f t="shared" si="11"/>
        <v>0</v>
      </c>
      <c r="K49" s="50">
        <f t="shared" si="11"/>
        <v>0</v>
      </c>
      <c r="L49" s="50">
        <f t="shared" si="11"/>
        <v>0</v>
      </c>
      <c r="M49" s="50">
        <f t="shared" si="11"/>
        <v>0</v>
      </c>
      <c r="N49" s="50">
        <f t="shared" si="11"/>
        <v>0</v>
      </c>
      <c r="O49" s="51">
        <f t="shared" si="11"/>
        <v>0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x14ac:dyDescent="0.25">
      <c r="B50" s="53" t="s">
        <v>42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/>
      <c r="K50" s="31">
        <v>0</v>
      </c>
      <c r="L50" s="31">
        <v>0</v>
      </c>
      <c r="M50" s="31">
        <v>0</v>
      </c>
      <c r="N50" s="31">
        <v>0</v>
      </c>
      <c r="O50" s="20">
        <f>SUM(C50:N50)</f>
        <v>0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25">
      <c r="B51" s="53" t="s">
        <v>43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20">
        <f>SUM(C51:N51)</f>
        <v>0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x14ac:dyDescent="0.25">
      <c r="B52" s="5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3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5">
      <c r="B53" s="49" t="s">
        <v>44</v>
      </c>
      <c r="C53" s="50">
        <f>+C54+C55</f>
        <v>0</v>
      </c>
      <c r="D53" s="50">
        <f t="shared" ref="D53:O53" si="12">+D54+D55</f>
        <v>0</v>
      </c>
      <c r="E53" s="50">
        <f t="shared" si="12"/>
        <v>0</v>
      </c>
      <c r="F53" s="50">
        <f t="shared" si="12"/>
        <v>0</v>
      </c>
      <c r="G53" s="50">
        <f t="shared" si="12"/>
        <v>0</v>
      </c>
      <c r="H53" s="50">
        <f t="shared" si="12"/>
        <v>0</v>
      </c>
      <c r="I53" s="50">
        <f t="shared" si="12"/>
        <v>0</v>
      </c>
      <c r="J53" s="50">
        <f t="shared" si="12"/>
        <v>0</v>
      </c>
      <c r="K53" s="50">
        <f t="shared" si="12"/>
        <v>0</v>
      </c>
      <c r="L53" s="50">
        <f t="shared" si="12"/>
        <v>0</v>
      </c>
      <c r="M53" s="50">
        <f t="shared" si="12"/>
        <v>0</v>
      </c>
      <c r="N53" s="50">
        <f t="shared" si="12"/>
        <v>0</v>
      </c>
      <c r="O53" s="51">
        <f t="shared" si="12"/>
        <v>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x14ac:dyDescent="0.25">
      <c r="A54" s="52" t="s">
        <v>45</v>
      </c>
      <c r="B54" s="53" t="s">
        <v>42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20">
        <f>SUM(C54:N54)</f>
        <v>0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5">
      <c r="B55" s="53" t="s">
        <v>43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20">
        <f>SUM(C55:N55)</f>
        <v>0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x14ac:dyDescent="0.25">
      <c r="B56" s="5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3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44" customFormat="1" x14ac:dyDescent="0.25">
      <c r="A57" s="43"/>
      <c r="B57" s="49" t="s">
        <v>46</v>
      </c>
      <c r="C57" s="50">
        <f t="shared" ref="C57:O57" si="13">+C58+C59</f>
        <v>0</v>
      </c>
      <c r="D57" s="50">
        <f t="shared" si="13"/>
        <v>0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  <c r="L57" s="50">
        <f t="shared" si="13"/>
        <v>0</v>
      </c>
      <c r="M57" s="50">
        <f t="shared" si="13"/>
        <v>0</v>
      </c>
      <c r="N57" s="50">
        <f t="shared" si="13"/>
        <v>0</v>
      </c>
      <c r="O57" s="51">
        <f t="shared" si="13"/>
        <v>0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x14ac:dyDescent="0.25">
      <c r="B58" s="53" t="s">
        <v>42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/>
      <c r="K58" s="31">
        <v>0</v>
      </c>
      <c r="L58" s="31">
        <v>0</v>
      </c>
      <c r="M58" s="31">
        <v>0</v>
      </c>
      <c r="N58" s="31">
        <v>0</v>
      </c>
      <c r="O58" s="20">
        <f>SUM(C58:N58)</f>
        <v>0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25">
      <c r="B59" s="53" t="s">
        <v>43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20">
        <f>SUM(C59:N59)</f>
        <v>0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x14ac:dyDescent="0.25">
      <c r="B60" s="5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3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25">
      <c r="B61" s="49" t="s">
        <v>47</v>
      </c>
      <c r="C61" s="50">
        <f>+C62+C63</f>
        <v>0</v>
      </c>
      <c r="D61" s="50">
        <f t="shared" ref="D61:O61" si="14">+D62+D63</f>
        <v>0</v>
      </c>
      <c r="E61" s="50">
        <f t="shared" si="14"/>
        <v>0</v>
      </c>
      <c r="F61" s="50">
        <f t="shared" si="14"/>
        <v>0</v>
      </c>
      <c r="G61" s="50">
        <f t="shared" si="14"/>
        <v>0</v>
      </c>
      <c r="H61" s="50">
        <f t="shared" si="14"/>
        <v>0</v>
      </c>
      <c r="I61" s="50">
        <f t="shared" si="14"/>
        <v>0</v>
      </c>
      <c r="J61" s="50">
        <f t="shared" si="14"/>
        <v>0</v>
      </c>
      <c r="K61" s="50">
        <f t="shared" si="14"/>
        <v>0</v>
      </c>
      <c r="L61" s="50">
        <f t="shared" si="14"/>
        <v>0</v>
      </c>
      <c r="M61" s="50">
        <f t="shared" si="14"/>
        <v>0</v>
      </c>
      <c r="N61" s="50">
        <f t="shared" si="14"/>
        <v>0</v>
      </c>
      <c r="O61" s="51">
        <f t="shared" si="14"/>
        <v>0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x14ac:dyDescent="0.25">
      <c r="B62" s="53" t="s">
        <v>42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20">
        <f>SUM(C62:N62)</f>
        <v>0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x14ac:dyDescent="0.25">
      <c r="B63" s="53" t="s">
        <v>43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20">
        <f>SUM(C63:N63)</f>
        <v>0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x14ac:dyDescent="0.25">
      <c r="B64" s="53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3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44" customFormat="1" x14ac:dyDescent="0.25">
      <c r="A65" s="43"/>
      <c r="B65" s="49" t="s">
        <v>48</v>
      </c>
      <c r="C65" s="50">
        <f>+C66+C67</f>
        <v>0</v>
      </c>
      <c r="D65" s="50">
        <f t="shared" ref="D65:N65" si="15">+D66+D67</f>
        <v>0</v>
      </c>
      <c r="E65" s="50">
        <f t="shared" si="15"/>
        <v>0</v>
      </c>
      <c r="F65" s="50">
        <f t="shared" si="15"/>
        <v>0</v>
      </c>
      <c r="G65" s="50">
        <f t="shared" si="15"/>
        <v>0</v>
      </c>
      <c r="H65" s="50">
        <f t="shared" si="15"/>
        <v>0</v>
      </c>
      <c r="I65" s="50">
        <f t="shared" si="15"/>
        <v>0</v>
      </c>
      <c r="J65" s="50">
        <f t="shared" si="15"/>
        <v>0</v>
      </c>
      <c r="K65" s="50">
        <f t="shared" si="15"/>
        <v>0</v>
      </c>
      <c r="L65" s="50">
        <f t="shared" si="15"/>
        <v>0</v>
      </c>
      <c r="M65" s="50">
        <f t="shared" si="15"/>
        <v>0</v>
      </c>
      <c r="N65" s="50">
        <f t="shared" si="15"/>
        <v>0</v>
      </c>
      <c r="O65" s="51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x14ac:dyDescent="0.2">
      <c r="B66" s="53" t="s">
        <v>42</v>
      </c>
      <c r="C66" s="31">
        <v>0</v>
      </c>
      <c r="D66" s="31">
        <f t="shared" ref="D66:N67" si="16">+C90</f>
        <v>0</v>
      </c>
      <c r="E66" s="31">
        <f t="shared" si="16"/>
        <v>0</v>
      </c>
      <c r="F66" s="31">
        <f t="shared" si="16"/>
        <v>0</v>
      </c>
      <c r="G66" s="31">
        <f t="shared" si="16"/>
        <v>0</v>
      </c>
      <c r="H66" s="31">
        <f t="shared" si="16"/>
        <v>0</v>
      </c>
      <c r="I66" s="31">
        <f t="shared" si="16"/>
        <v>0</v>
      </c>
      <c r="J66" s="31">
        <f t="shared" si="16"/>
        <v>0</v>
      </c>
      <c r="K66" s="31">
        <f t="shared" si="16"/>
        <v>0</v>
      </c>
      <c r="L66" s="31">
        <f t="shared" si="16"/>
        <v>0</v>
      </c>
      <c r="M66" s="31">
        <f t="shared" si="16"/>
        <v>0</v>
      </c>
      <c r="N66" s="31">
        <f t="shared" si="16"/>
        <v>0</v>
      </c>
      <c r="O66" s="65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x14ac:dyDescent="0.2">
      <c r="B67" s="53" t="s">
        <v>43</v>
      </c>
      <c r="C67" s="31">
        <v>0</v>
      </c>
      <c r="D67" s="31">
        <f t="shared" si="16"/>
        <v>0</v>
      </c>
      <c r="E67" s="31">
        <f t="shared" si="16"/>
        <v>0</v>
      </c>
      <c r="F67" s="31">
        <f t="shared" si="16"/>
        <v>0</v>
      </c>
      <c r="G67" s="31">
        <f t="shared" si="16"/>
        <v>0</v>
      </c>
      <c r="H67" s="31">
        <f t="shared" si="16"/>
        <v>0</v>
      </c>
      <c r="I67" s="31">
        <f t="shared" si="16"/>
        <v>0</v>
      </c>
      <c r="J67" s="31">
        <f t="shared" si="16"/>
        <v>0</v>
      </c>
      <c r="K67" s="31">
        <f t="shared" si="16"/>
        <v>0</v>
      </c>
      <c r="L67" s="31">
        <f t="shared" si="16"/>
        <v>0</v>
      </c>
      <c r="M67" s="31">
        <f t="shared" si="16"/>
        <v>0</v>
      </c>
      <c r="N67" s="31">
        <f t="shared" si="16"/>
        <v>0</v>
      </c>
      <c r="O67" s="65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x14ac:dyDescent="0.2">
      <c r="B68" s="53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2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44" customFormat="1" x14ac:dyDescent="0.25">
      <c r="A69" s="43"/>
      <c r="B69" s="49" t="s">
        <v>49</v>
      </c>
      <c r="C69" s="50">
        <f>+C70+C71</f>
        <v>0</v>
      </c>
      <c r="D69" s="50">
        <f t="shared" ref="D69:O69" si="17">+D70+D71</f>
        <v>0</v>
      </c>
      <c r="E69" s="50">
        <f t="shared" si="17"/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  <c r="L69" s="50">
        <f t="shared" si="17"/>
        <v>0</v>
      </c>
      <c r="M69" s="50">
        <f t="shared" si="17"/>
        <v>0</v>
      </c>
      <c r="N69" s="50">
        <f t="shared" si="17"/>
        <v>0</v>
      </c>
      <c r="O69" s="51">
        <f t="shared" si="17"/>
        <v>0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x14ac:dyDescent="0.25">
      <c r="B70" s="53" t="s">
        <v>42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20">
        <f>SUM(C70:N70)</f>
        <v>0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x14ac:dyDescent="0.25">
      <c r="B71" s="53" t="s">
        <v>43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20">
        <f>SUM(C71:N71)</f>
        <v>0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5">
      <c r="B72" s="53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3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x14ac:dyDescent="0.25">
      <c r="B73" s="49" t="s">
        <v>50</v>
      </c>
      <c r="C73" s="50">
        <f t="shared" ref="C73:O73" si="18">+C74+C75</f>
        <v>0</v>
      </c>
      <c r="D73" s="50">
        <f t="shared" si="18"/>
        <v>0</v>
      </c>
      <c r="E73" s="50">
        <f t="shared" si="18"/>
        <v>0</v>
      </c>
      <c r="F73" s="50">
        <f t="shared" si="18"/>
        <v>0</v>
      </c>
      <c r="G73" s="50">
        <f t="shared" si="18"/>
        <v>0</v>
      </c>
      <c r="H73" s="50">
        <f t="shared" si="18"/>
        <v>0</v>
      </c>
      <c r="I73" s="50">
        <f t="shared" si="18"/>
        <v>0</v>
      </c>
      <c r="J73" s="50">
        <f t="shared" si="18"/>
        <v>0</v>
      </c>
      <c r="K73" s="50">
        <f t="shared" si="18"/>
        <v>0</v>
      </c>
      <c r="L73" s="50">
        <f t="shared" si="18"/>
        <v>0</v>
      </c>
      <c r="M73" s="50">
        <f t="shared" si="18"/>
        <v>0</v>
      </c>
      <c r="N73" s="50">
        <f t="shared" si="18"/>
        <v>0</v>
      </c>
      <c r="O73" s="51">
        <f t="shared" si="18"/>
        <v>0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x14ac:dyDescent="0.25">
      <c r="B74" s="53" t="s">
        <v>42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20">
        <f>SUM(C74:N74)</f>
        <v>0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x14ac:dyDescent="0.25">
      <c r="B75" s="53" t="s">
        <v>43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20">
        <f>SUM(C75:N75)</f>
        <v>0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x14ac:dyDescent="0.25">
      <c r="B76" s="66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3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x14ac:dyDescent="0.25">
      <c r="B77" s="49" t="s">
        <v>51</v>
      </c>
      <c r="C77" s="50">
        <f>+C78+C79</f>
        <v>0</v>
      </c>
      <c r="D77" s="50">
        <f t="shared" ref="D77:N77" si="19">+D78+D79</f>
        <v>0</v>
      </c>
      <c r="E77" s="50">
        <f t="shared" si="19"/>
        <v>0</v>
      </c>
      <c r="F77" s="50">
        <f t="shared" si="19"/>
        <v>0</v>
      </c>
      <c r="G77" s="50">
        <f t="shared" si="19"/>
        <v>0</v>
      </c>
      <c r="H77" s="50">
        <f t="shared" si="19"/>
        <v>0</v>
      </c>
      <c r="I77" s="50">
        <f t="shared" si="19"/>
        <v>0</v>
      </c>
      <c r="J77" s="50">
        <f t="shared" si="19"/>
        <v>0</v>
      </c>
      <c r="K77" s="50">
        <f t="shared" si="19"/>
        <v>0</v>
      </c>
      <c r="L77" s="50">
        <f t="shared" si="19"/>
        <v>0</v>
      </c>
      <c r="M77" s="50">
        <f t="shared" si="19"/>
        <v>0</v>
      </c>
      <c r="N77" s="50">
        <f t="shared" si="19"/>
        <v>0</v>
      </c>
      <c r="O77" s="51">
        <f>+O78+O79</f>
        <v>0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x14ac:dyDescent="0.25">
      <c r="B78" s="53" t="s">
        <v>42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20">
        <f>SUM(C78:N78)</f>
        <v>0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x14ac:dyDescent="0.25">
      <c r="B79" s="53" t="s">
        <v>43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20">
        <f>SUM(C79:N79)</f>
        <v>0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x14ac:dyDescent="0.25">
      <c r="B80" s="66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3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44" customFormat="1" x14ac:dyDescent="0.25">
      <c r="A81" s="43"/>
      <c r="B81" s="49" t="s">
        <v>52</v>
      </c>
      <c r="C81" s="50">
        <f>SUM(C82:C83)</f>
        <v>0</v>
      </c>
      <c r="D81" s="50">
        <f t="shared" ref="D81:N81" si="20">SUM(D82:D83)</f>
        <v>0</v>
      </c>
      <c r="E81" s="50">
        <f t="shared" si="20"/>
        <v>0</v>
      </c>
      <c r="F81" s="50">
        <f t="shared" si="20"/>
        <v>0</v>
      </c>
      <c r="G81" s="50">
        <f t="shared" si="20"/>
        <v>0</v>
      </c>
      <c r="H81" s="50">
        <f t="shared" si="20"/>
        <v>0</v>
      </c>
      <c r="I81" s="50">
        <f t="shared" si="20"/>
        <v>0</v>
      </c>
      <c r="J81" s="50">
        <f t="shared" si="20"/>
        <v>0</v>
      </c>
      <c r="K81" s="50">
        <f t="shared" si="20"/>
        <v>0</v>
      </c>
      <c r="L81" s="50">
        <f t="shared" si="20"/>
        <v>0</v>
      </c>
      <c r="M81" s="50">
        <f t="shared" si="20"/>
        <v>0</v>
      </c>
      <c r="N81" s="50">
        <f t="shared" si="20"/>
        <v>0</v>
      </c>
      <c r="O81" s="51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44" customFormat="1" x14ac:dyDescent="0.25">
      <c r="A82" s="43"/>
      <c r="B82" s="53" t="s">
        <v>42</v>
      </c>
      <c r="C82" s="67">
        <f>+C66-C70-C74-C78</f>
        <v>0</v>
      </c>
      <c r="D82" s="67">
        <f t="shared" ref="D82:N82" si="21">+D66-D70-D74-D78</f>
        <v>0</v>
      </c>
      <c r="E82" s="67">
        <f t="shared" si="21"/>
        <v>0</v>
      </c>
      <c r="F82" s="67">
        <f t="shared" si="21"/>
        <v>0</v>
      </c>
      <c r="G82" s="67">
        <f t="shared" si="21"/>
        <v>0</v>
      </c>
      <c r="H82" s="67">
        <f t="shared" si="21"/>
        <v>0</v>
      </c>
      <c r="I82" s="67">
        <f t="shared" si="21"/>
        <v>0</v>
      </c>
      <c r="J82" s="67">
        <f t="shared" si="21"/>
        <v>0</v>
      </c>
      <c r="K82" s="67">
        <f t="shared" si="21"/>
        <v>0</v>
      </c>
      <c r="L82" s="67">
        <f t="shared" si="21"/>
        <v>0</v>
      </c>
      <c r="M82" s="67">
        <f t="shared" si="21"/>
        <v>0</v>
      </c>
      <c r="N82" s="67">
        <f t="shared" si="21"/>
        <v>0</v>
      </c>
      <c r="O82" s="20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44" customFormat="1" x14ac:dyDescent="0.25">
      <c r="A83" s="43"/>
      <c r="B83" s="53" t="s">
        <v>43</v>
      </c>
      <c r="C83" s="67">
        <f t="shared" ref="C83:N83" si="22">+C67-C71-C75-C79</f>
        <v>0</v>
      </c>
      <c r="D83" s="67">
        <f t="shared" si="22"/>
        <v>0</v>
      </c>
      <c r="E83" s="67">
        <f t="shared" si="22"/>
        <v>0</v>
      </c>
      <c r="F83" s="67">
        <f t="shared" si="22"/>
        <v>0</v>
      </c>
      <c r="G83" s="67">
        <f t="shared" si="22"/>
        <v>0</v>
      </c>
      <c r="H83" s="67">
        <f t="shared" si="22"/>
        <v>0</v>
      </c>
      <c r="I83" s="67">
        <f t="shared" si="22"/>
        <v>0</v>
      </c>
      <c r="J83" s="67">
        <f t="shared" si="22"/>
        <v>0</v>
      </c>
      <c r="K83" s="67">
        <f t="shared" si="22"/>
        <v>0</v>
      </c>
      <c r="L83" s="67">
        <f t="shared" si="22"/>
        <v>0</v>
      </c>
      <c r="M83" s="67">
        <f t="shared" si="22"/>
        <v>0</v>
      </c>
      <c r="N83" s="67">
        <f t="shared" si="22"/>
        <v>0</v>
      </c>
      <c r="O83" s="20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x14ac:dyDescent="0.25">
      <c r="B84" s="53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3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x14ac:dyDescent="0.25">
      <c r="B85" s="49" t="s">
        <v>53</v>
      </c>
      <c r="C85" s="50">
        <f>SUM(C86:C87)</f>
        <v>-0.28712999999999056</v>
      </c>
      <c r="D85" s="50">
        <f t="shared" ref="D85:O85" si="23">SUM(D86:D87)</f>
        <v>0.91952999999921303</v>
      </c>
      <c r="E85" s="50">
        <f t="shared" si="23"/>
        <v>1.2994799999999884</v>
      </c>
      <c r="F85" s="50">
        <f t="shared" si="23"/>
        <v>-7.5029499999999985</v>
      </c>
      <c r="G85" s="50">
        <f t="shared" si="23"/>
        <v>-1.5791300000000064</v>
      </c>
      <c r="H85" s="50">
        <f t="shared" si="23"/>
        <v>-0.16166999999998666</v>
      </c>
      <c r="I85" s="50">
        <f t="shared" si="23"/>
        <v>1.879179999999991</v>
      </c>
      <c r="J85" s="50">
        <f t="shared" si="23"/>
        <v>3.7585300000000075</v>
      </c>
      <c r="K85" s="50">
        <f t="shared" si="23"/>
        <v>0</v>
      </c>
      <c r="L85" s="50">
        <f t="shared" si="23"/>
        <v>0</v>
      </c>
      <c r="M85" s="50">
        <f t="shared" si="23"/>
        <v>0</v>
      </c>
      <c r="N85" s="50">
        <f t="shared" si="23"/>
        <v>0</v>
      </c>
      <c r="O85" s="51">
        <f t="shared" si="23"/>
        <v>-1.6741600000007821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x14ac:dyDescent="0.25">
      <c r="B86" s="53" t="s">
        <v>42</v>
      </c>
      <c r="C86" s="31">
        <f t="shared" ref="C86:M86" si="24">(+C32-C37-C58-C62-C46-C42)</f>
        <v>-0.28712999999999056</v>
      </c>
      <c r="D86" s="31">
        <f>(+D32-D37-D58-D62-D46-D42)</f>
        <v>0.91952999999921303</v>
      </c>
      <c r="E86" s="31">
        <f t="shared" si="24"/>
        <v>1.2994799999999884</v>
      </c>
      <c r="F86" s="31">
        <f t="shared" si="24"/>
        <v>-7.5029499999999985</v>
      </c>
      <c r="G86" s="31">
        <f t="shared" si="24"/>
        <v>-1.5791300000000064</v>
      </c>
      <c r="H86" s="31">
        <f t="shared" si="24"/>
        <v>-0.16166999999998666</v>
      </c>
      <c r="I86" s="31">
        <f t="shared" si="24"/>
        <v>1.879179999999991</v>
      </c>
      <c r="J86" s="31">
        <f t="shared" si="24"/>
        <v>3.7585300000000075</v>
      </c>
      <c r="K86" s="31">
        <f t="shared" si="24"/>
        <v>0</v>
      </c>
      <c r="L86" s="31">
        <f t="shared" si="24"/>
        <v>0</v>
      </c>
      <c r="M86" s="31">
        <f t="shared" si="24"/>
        <v>0</v>
      </c>
      <c r="N86" s="31">
        <f>(+N32-N37-N58-N62-N46-N42)</f>
        <v>0</v>
      </c>
      <c r="O86" s="20">
        <f>SUM(C86:N86)</f>
        <v>-1.6741600000007821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7.25" customHeight="1" x14ac:dyDescent="0.25">
      <c r="B87" s="53" t="s">
        <v>43</v>
      </c>
      <c r="C87" s="31">
        <f>+C34-C39-C59-C63</f>
        <v>0</v>
      </c>
      <c r="D87" s="31">
        <f>+D34-D39-D59-D63</f>
        <v>0</v>
      </c>
      <c r="E87" s="31">
        <f t="shared" ref="E87" si="25">+E34-E39-E59-E63</f>
        <v>0</v>
      </c>
      <c r="F87" s="31">
        <f t="shared" ref="F87:M87" si="26">+F34-F39-F47-F59-F63</f>
        <v>0</v>
      </c>
      <c r="G87" s="31">
        <f t="shared" si="26"/>
        <v>0</v>
      </c>
      <c r="H87" s="31">
        <f>+H34-H39-H47-H59-H63</f>
        <v>0</v>
      </c>
      <c r="I87" s="31">
        <f t="shared" si="26"/>
        <v>0</v>
      </c>
      <c r="J87" s="31">
        <f t="shared" si="26"/>
        <v>0</v>
      </c>
      <c r="K87" s="31">
        <f t="shared" si="26"/>
        <v>0</v>
      </c>
      <c r="L87" s="31">
        <f t="shared" si="26"/>
        <v>0</v>
      </c>
      <c r="M87" s="31">
        <f t="shared" si="26"/>
        <v>0</v>
      </c>
      <c r="N87" s="31">
        <f>+N34-N39-N47-N59-N63</f>
        <v>0</v>
      </c>
      <c r="O87" s="20">
        <f>SUM(C87:N87)</f>
        <v>0</v>
      </c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x14ac:dyDescent="0.25"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3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44" customFormat="1" x14ac:dyDescent="0.25">
      <c r="A89" s="43"/>
      <c r="B89" s="49" t="s">
        <v>54</v>
      </c>
      <c r="C89" s="50">
        <f t="shared" ref="C89:N89" si="27">SUM(C90:C91)</f>
        <v>0</v>
      </c>
      <c r="D89" s="50">
        <f t="shared" si="27"/>
        <v>0</v>
      </c>
      <c r="E89" s="50">
        <f t="shared" si="27"/>
        <v>0</v>
      </c>
      <c r="F89" s="50">
        <f t="shared" si="27"/>
        <v>0</v>
      </c>
      <c r="G89" s="50">
        <f t="shared" si="27"/>
        <v>0</v>
      </c>
      <c r="H89" s="50">
        <f t="shared" si="27"/>
        <v>0</v>
      </c>
      <c r="I89" s="50">
        <f t="shared" si="27"/>
        <v>0</v>
      </c>
      <c r="J89" s="50">
        <f t="shared" si="27"/>
        <v>0</v>
      </c>
      <c r="K89" s="50">
        <f t="shared" si="27"/>
        <v>0</v>
      </c>
      <c r="L89" s="50">
        <f t="shared" si="27"/>
        <v>0</v>
      </c>
      <c r="M89" s="50">
        <f t="shared" si="27"/>
        <v>0</v>
      </c>
      <c r="N89" s="50">
        <f t="shared" si="27"/>
        <v>0</v>
      </c>
      <c r="O89" s="51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44" customFormat="1" x14ac:dyDescent="0.25">
      <c r="A90" s="43"/>
      <c r="B90" s="53" t="s">
        <v>42</v>
      </c>
      <c r="C90" s="67">
        <f>+C82+C62</f>
        <v>0</v>
      </c>
      <c r="D90" s="67">
        <f t="shared" ref="D90:N90" si="28">+D82+D62</f>
        <v>0</v>
      </c>
      <c r="E90" s="67">
        <f t="shared" si="28"/>
        <v>0</v>
      </c>
      <c r="F90" s="67">
        <f t="shared" si="28"/>
        <v>0</v>
      </c>
      <c r="G90" s="67">
        <f t="shared" si="28"/>
        <v>0</v>
      </c>
      <c r="H90" s="67">
        <f t="shared" si="28"/>
        <v>0</v>
      </c>
      <c r="I90" s="67">
        <f t="shared" si="28"/>
        <v>0</v>
      </c>
      <c r="J90" s="67">
        <f t="shared" si="28"/>
        <v>0</v>
      </c>
      <c r="K90" s="67">
        <f t="shared" si="28"/>
        <v>0</v>
      </c>
      <c r="L90" s="67">
        <f t="shared" si="28"/>
        <v>0</v>
      </c>
      <c r="M90" s="67">
        <f t="shared" si="28"/>
        <v>0</v>
      </c>
      <c r="N90" s="67">
        <f t="shared" si="28"/>
        <v>0</v>
      </c>
      <c r="O90" s="20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44" customFormat="1" x14ac:dyDescent="0.25">
      <c r="A91" s="43"/>
      <c r="B91" s="53" t="s">
        <v>43</v>
      </c>
      <c r="C91" s="67">
        <f t="shared" ref="C91:N91" si="29">+C83+C63</f>
        <v>0</v>
      </c>
      <c r="D91" s="67">
        <f t="shared" si="29"/>
        <v>0</v>
      </c>
      <c r="E91" s="67">
        <f t="shared" si="29"/>
        <v>0</v>
      </c>
      <c r="F91" s="67">
        <f t="shared" si="29"/>
        <v>0</v>
      </c>
      <c r="G91" s="67">
        <f t="shared" si="29"/>
        <v>0</v>
      </c>
      <c r="H91" s="67">
        <f t="shared" si="29"/>
        <v>0</v>
      </c>
      <c r="I91" s="67">
        <f t="shared" si="29"/>
        <v>0</v>
      </c>
      <c r="J91" s="67">
        <f t="shared" si="29"/>
        <v>0</v>
      </c>
      <c r="K91" s="67">
        <f t="shared" si="29"/>
        <v>0</v>
      </c>
      <c r="L91" s="67">
        <f t="shared" si="29"/>
        <v>0</v>
      </c>
      <c r="M91" s="67">
        <f t="shared" si="29"/>
        <v>0</v>
      </c>
      <c r="N91" s="67">
        <f t="shared" si="29"/>
        <v>0</v>
      </c>
      <c r="O91" s="20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x14ac:dyDescent="0.25">
      <c r="B92" s="6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6.5" thickBot="1" x14ac:dyDescent="0.3">
      <c r="B93" s="90" t="s">
        <v>55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x14ac:dyDescent="0.25">
      <c r="B94" s="48"/>
      <c r="C94" s="48"/>
      <c r="D94" s="48"/>
      <c r="E94" s="48"/>
      <c r="F94" s="69"/>
      <c r="G94" s="48"/>
      <c r="H94" s="48"/>
      <c r="I94" s="48"/>
      <c r="J94" s="48"/>
      <c r="K94" s="48"/>
      <c r="L94" s="48"/>
      <c r="M94" s="48"/>
      <c r="N94" s="48"/>
      <c r="O94" s="48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thickBot="1" x14ac:dyDescent="0.3">
      <c r="B95" s="70" t="s">
        <v>56</v>
      </c>
      <c r="C95" s="71">
        <f>+C96+C102</f>
        <v>9674.7911974294711</v>
      </c>
      <c r="D95" s="71">
        <f>+D96+D102</f>
        <v>15256.485594985086</v>
      </c>
      <c r="E95" s="71">
        <f t="shared" ref="E95:N95" si="30">+E96+E102</f>
        <v>7570.4285837180942</v>
      </c>
      <c r="F95" s="71">
        <f t="shared" si="30"/>
        <v>803.56933918921004</v>
      </c>
      <c r="G95" s="71">
        <f t="shared" si="30"/>
        <v>5444.7060114288251</v>
      </c>
      <c r="H95" s="71">
        <f t="shared" si="30"/>
        <v>14313.692857352537</v>
      </c>
      <c r="I95" s="71">
        <f t="shared" si="30"/>
        <v>9528.8494009406895</v>
      </c>
      <c r="J95" s="71">
        <f t="shared" si="30"/>
        <v>14660.835023951133</v>
      </c>
      <c r="K95" s="71">
        <f t="shared" si="30"/>
        <v>0</v>
      </c>
      <c r="L95" s="71">
        <f t="shared" si="30"/>
        <v>0</v>
      </c>
      <c r="M95" s="71">
        <f t="shared" si="30"/>
        <v>0</v>
      </c>
      <c r="N95" s="71">
        <f t="shared" si="30"/>
        <v>0</v>
      </c>
      <c r="O95" s="72">
        <f>+O96+O102</f>
        <v>77253.358008995056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thickTop="1" x14ac:dyDescent="0.25">
      <c r="B96" s="73" t="s">
        <v>57</v>
      </c>
      <c r="C96" s="50">
        <f>+C97+C99+C100</f>
        <v>9645.7259461794711</v>
      </c>
      <c r="D96" s="50">
        <f t="shared" ref="D96:O96" si="31">+D97+D99+D100</f>
        <v>15171.205461576688</v>
      </c>
      <c r="E96" s="50">
        <f>+E97+E99+E100</f>
        <v>7546.1229604780938</v>
      </c>
      <c r="F96" s="50">
        <f t="shared" si="31"/>
        <v>776.84820467921008</v>
      </c>
      <c r="G96" s="50">
        <f t="shared" si="31"/>
        <v>5374.0121254220012</v>
      </c>
      <c r="H96" s="50">
        <f t="shared" si="31"/>
        <v>14294.252293792537</v>
      </c>
      <c r="I96" s="50">
        <f t="shared" si="31"/>
        <v>9509.7314849306895</v>
      </c>
      <c r="J96" s="50">
        <f t="shared" si="31"/>
        <v>14589.400450158093</v>
      </c>
      <c r="K96" s="50">
        <f t="shared" si="31"/>
        <v>0</v>
      </c>
      <c r="L96" s="50">
        <f t="shared" si="31"/>
        <v>0</v>
      </c>
      <c r="M96" s="50">
        <f t="shared" si="31"/>
        <v>0</v>
      </c>
      <c r="N96" s="50">
        <f t="shared" si="31"/>
        <v>0</v>
      </c>
      <c r="O96" s="50">
        <f t="shared" si="31"/>
        <v>76907.298927216791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x14ac:dyDescent="0.25">
      <c r="A97" s="52" t="s">
        <v>58</v>
      </c>
      <c r="B97" s="53" t="s">
        <v>59</v>
      </c>
      <c r="C97" s="31">
        <v>9640.9085541119712</v>
      </c>
      <c r="D97" s="31">
        <v>15163.815006286688</v>
      </c>
      <c r="E97" s="31">
        <v>7542.3540746687895</v>
      </c>
      <c r="F97" s="31">
        <v>758.58161135875002</v>
      </c>
      <c r="G97" s="31">
        <v>5371.3281746820012</v>
      </c>
      <c r="H97" s="31">
        <v>14287.110409301886</v>
      </c>
      <c r="I97" s="31">
        <v>9504.9805051919393</v>
      </c>
      <c r="J97" s="31">
        <v>14582.110573748094</v>
      </c>
      <c r="K97" s="31">
        <v>0</v>
      </c>
      <c r="L97" s="31">
        <v>0</v>
      </c>
      <c r="M97" s="31">
        <v>0</v>
      </c>
      <c r="N97" s="31">
        <v>0</v>
      </c>
      <c r="O97" s="20">
        <f>SUM(C97:N97)</f>
        <v>76851.188909350123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57" customFormat="1" x14ac:dyDescent="0.25">
      <c r="A98" s="26"/>
      <c r="B98" s="74" t="s">
        <v>32</v>
      </c>
      <c r="C98" s="75">
        <v>9634.7841198099977</v>
      </c>
      <c r="D98" s="75">
        <v>15158.480588394152</v>
      </c>
      <c r="E98" s="75">
        <v>7537.7713167143838</v>
      </c>
      <c r="F98" s="75">
        <v>754.0508863</v>
      </c>
      <c r="G98" s="75">
        <v>5367.9015034400009</v>
      </c>
      <c r="H98" s="75">
        <v>14283.768537160598</v>
      </c>
      <c r="I98" s="75">
        <v>9501.9594676299985</v>
      </c>
      <c r="J98" s="75">
        <v>14579.752819189998</v>
      </c>
      <c r="K98" s="75">
        <v>0</v>
      </c>
      <c r="L98" s="75">
        <v>0</v>
      </c>
      <c r="M98" s="75">
        <v>0</v>
      </c>
      <c r="N98" s="75">
        <v>0</v>
      </c>
      <c r="O98" s="56">
        <f>(SUM(C98:N98))</f>
        <v>76818.46923863914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x14ac:dyDescent="0.25">
      <c r="B99" s="76" t="s">
        <v>60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20">
        <f>SUM(C99:N99)</f>
        <v>0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x14ac:dyDescent="0.25">
      <c r="A100" s="52" t="s">
        <v>61</v>
      </c>
      <c r="B100" s="76" t="s">
        <v>62</v>
      </c>
      <c r="C100" s="31">
        <v>4.8173920675000002</v>
      </c>
      <c r="D100" s="31">
        <v>7.3904552899999993</v>
      </c>
      <c r="E100" s="31">
        <v>3.7688858093040003</v>
      </c>
      <c r="F100" s="31">
        <v>18.266593320460004</v>
      </c>
      <c r="G100" s="31">
        <v>2.6839507399999993</v>
      </c>
      <c r="H100" s="31">
        <v>7.141884490651</v>
      </c>
      <c r="I100" s="31">
        <v>4.7509797387499999</v>
      </c>
      <c r="J100" s="31">
        <v>7.2898764099999998</v>
      </c>
      <c r="K100" s="31">
        <v>0</v>
      </c>
      <c r="L100" s="31">
        <v>0</v>
      </c>
      <c r="M100" s="31">
        <v>0</v>
      </c>
      <c r="N100" s="31">
        <v>0</v>
      </c>
      <c r="O100" s="20">
        <f>SUM(C100:N100)</f>
        <v>56.110017866665004</v>
      </c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29" customFormat="1" x14ac:dyDescent="0.25">
      <c r="A101" s="26"/>
      <c r="B101" s="74" t="s">
        <v>32</v>
      </c>
      <c r="C101" s="55">
        <v>4.8173920675000002</v>
      </c>
      <c r="D101" s="55">
        <v>7.3904552899999993</v>
      </c>
      <c r="E101" s="55">
        <v>3.7688858093040003</v>
      </c>
      <c r="F101" s="55">
        <v>18.266593320460004</v>
      </c>
      <c r="G101" s="55">
        <v>2.6839507399999993</v>
      </c>
      <c r="H101" s="55">
        <v>7.141884490651</v>
      </c>
      <c r="I101" s="55">
        <v>4.7509797387499999</v>
      </c>
      <c r="J101" s="55">
        <v>7.2898764099999998</v>
      </c>
      <c r="K101" s="55">
        <v>0</v>
      </c>
      <c r="L101" s="55">
        <v>0</v>
      </c>
      <c r="M101" s="55">
        <v>0</v>
      </c>
      <c r="N101" s="55">
        <v>0</v>
      </c>
      <c r="O101" s="56">
        <f>SUM(C101:N101)</f>
        <v>56.110017866665004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x14ac:dyDescent="0.25">
      <c r="B102" s="49" t="s">
        <v>33</v>
      </c>
      <c r="C102" s="50">
        <f>+C103+C104+C105</f>
        <v>29.065251249999999</v>
      </c>
      <c r="D102" s="50">
        <f t="shared" ref="D102:N102" si="32">+D103+D104+D105</f>
        <v>85.280133408398001</v>
      </c>
      <c r="E102" s="50">
        <f t="shared" si="32"/>
        <v>24.305623240000003</v>
      </c>
      <c r="F102" s="50">
        <f t="shared" si="32"/>
        <v>26.721134509999999</v>
      </c>
      <c r="G102" s="50">
        <f t="shared" si="32"/>
        <v>70.693886006824002</v>
      </c>
      <c r="H102" s="50">
        <f t="shared" si="32"/>
        <v>19.440563560000001</v>
      </c>
      <c r="I102" s="50">
        <f t="shared" si="32"/>
        <v>19.117916009999998</v>
      </c>
      <c r="J102" s="50">
        <f t="shared" si="32"/>
        <v>71.434573793040002</v>
      </c>
      <c r="K102" s="50">
        <f t="shared" si="32"/>
        <v>0</v>
      </c>
      <c r="L102" s="50">
        <f t="shared" si="32"/>
        <v>0</v>
      </c>
      <c r="M102" s="50">
        <f t="shared" si="32"/>
        <v>0</v>
      </c>
      <c r="N102" s="50">
        <f t="shared" si="32"/>
        <v>0</v>
      </c>
      <c r="O102" s="51">
        <f>+O103+O104+O105</f>
        <v>346.059081778262</v>
      </c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x14ac:dyDescent="0.25">
      <c r="B103" s="53" t="s">
        <v>59</v>
      </c>
      <c r="C103" s="77">
        <v>29.065251249999999</v>
      </c>
      <c r="D103" s="31">
        <v>85.280133408398001</v>
      </c>
      <c r="E103" s="31">
        <v>24.305623240000003</v>
      </c>
      <c r="F103" s="31">
        <v>26.721134509999999</v>
      </c>
      <c r="G103" s="31">
        <v>70.693886006824002</v>
      </c>
      <c r="H103" s="31">
        <v>19.440563560000001</v>
      </c>
      <c r="I103" s="31">
        <v>19.117916009999998</v>
      </c>
      <c r="J103" s="31">
        <v>71.434573793040002</v>
      </c>
      <c r="K103" s="31"/>
      <c r="L103" s="31"/>
      <c r="M103" s="31"/>
      <c r="N103" s="31"/>
      <c r="O103" s="20">
        <f>SUM(C103:N103)</f>
        <v>346.059081778262</v>
      </c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x14ac:dyDescent="0.25">
      <c r="B104" s="53" t="s">
        <v>60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20">
        <f>SUM(C104:N104)</f>
        <v>0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x14ac:dyDescent="0.25">
      <c r="B105" s="53" t="s">
        <v>62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20">
        <f>SUM(C105:N105)</f>
        <v>0</v>
      </c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x14ac:dyDescent="0.25">
      <c r="B106" s="53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20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thickBot="1" x14ac:dyDescent="0.3">
      <c r="B107" s="70" t="s">
        <v>63</v>
      </c>
      <c r="C107" s="71">
        <f>+C108+C115</f>
        <v>9680.8951969500013</v>
      </c>
      <c r="D107" s="71">
        <f t="shared" ref="D107:N107" si="33">+D108+D115</f>
        <v>15256.439235352402</v>
      </c>
      <c r="E107" s="71">
        <f t="shared" si="33"/>
        <v>7570.15014935</v>
      </c>
      <c r="F107" s="71">
        <f t="shared" si="33"/>
        <v>804.90128206999998</v>
      </c>
      <c r="G107" s="71">
        <f t="shared" si="33"/>
        <v>5444.7600527668237</v>
      </c>
      <c r="H107" s="71">
        <f t="shared" si="33"/>
        <v>14313.83165418</v>
      </c>
      <c r="I107" s="71">
        <f t="shared" si="33"/>
        <v>9495.4835938000015</v>
      </c>
      <c r="J107" s="71">
        <f t="shared" si="33"/>
        <v>14660.75176207304</v>
      </c>
      <c r="K107" s="71">
        <f t="shared" si="33"/>
        <v>0</v>
      </c>
      <c r="L107" s="71">
        <f t="shared" si="33"/>
        <v>0</v>
      </c>
      <c r="M107" s="71">
        <f t="shared" si="33"/>
        <v>0</v>
      </c>
      <c r="N107" s="71">
        <f t="shared" si="33"/>
        <v>0</v>
      </c>
      <c r="O107" s="72">
        <f>+O108+O115</f>
        <v>77227.212926542285</v>
      </c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" customHeight="1" thickTop="1" x14ac:dyDescent="0.25">
      <c r="B108" s="73" t="s">
        <v>64</v>
      </c>
      <c r="C108" s="50">
        <f>+C109+C112+C113</f>
        <v>9651.8299457000012</v>
      </c>
      <c r="D108" s="50">
        <f>+D109+D112+D113</f>
        <v>15171.159101944004</v>
      </c>
      <c r="E108" s="50">
        <f t="shared" ref="E108:N108" si="34">+E109+E112+E113</f>
        <v>7545.8445261099996</v>
      </c>
      <c r="F108" s="50">
        <f t="shared" si="34"/>
        <v>778.18014756000002</v>
      </c>
      <c r="G108" s="50">
        <f t="shared" si="34"/>
        <v>5374.0661667599998</v>
      </c>
      <c r="H108" s="50">
        <f t="shared" si="34"/>
        <v>14294.39109062</v>
      </c>
      <c r="I108" s="50">
        <f t="shared" si="34"/>
        <v>9476.3656777900014</v>
      </c>
      <c r="J108" s="50">
        <f t="shared" si="34"/>
        <v>14589.31718828</v>
      </c>
      <c r="K108" s="50">
        <f t="shared" si="34"/>
        <v>0</v>
      </c>
      <c r="L108" s="50">
        <f t="shared" si="34"/>
        <v>0</v>
      </c>
      <c r="M108" s="50">
        <f t="shared" si="34"/>
        <v>0</v>
      </c>
      <c r="N108" s="50">
        <f t="shared" si="34"/>
        <v>0</v>
      </c>
      <c r="O108" s="50">
        <f t="shared" ref="O108" si="35">+O109+O111+O113+O112</f>
        <v>76881.15384476402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x14ac:dyDescent="0.25">
      <c r="A109" s="52" t="s">
        <v>65</v>
      </c>
      <c r="B109" s="53" t="s">
        <v>59</v>
      </c>
      <c r="C109" s="31">
        <v>9647.0095115700005</v>
      </c>
      <c r="D109" s="69">
        <v>14786.198593790003</v>
      </c>
      <c r="E109" s="31">
        <v>7542.0757516699996</v>
      </c>
      <c r="F109" s="31">
        <v>758.92205772</v>
      </c>
      <c r="G109" s="31">
        <v>5371.3822160199998</v>
      </c>
      <c r="H109" s="31">
        <v>14287.24913944</v>
      </c>
      <c r="I109" s="31">
        <v>9471.6313450700018</v>
      </c>
      <c r="J109" s="31">
        <v>14582.027311870001</v>
      </c>
      <c r="K109" s="69">
        <v>0</v>
      </c>
      <c r="L109" s="31">
        <v>0</v>
      </c>
      <c r="M109" s="31">
        <v>0</v>
      </c>
      <c r="N109" s="69">
        <v>0</v>
      </c>
      <c r="O109" s="20">
        <f t="shared" ref="O109:O114" si="36">SUM(C109:N109)</f>
        <v>76446.495927150012</v>
      </c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57" customFormat="1" x14ac:dyDescent="0.25">
      <c r="A110" s="26"/>
      <c r="B110" s="74" t="s">
        <v>32</v>
      </c>
      <c r="C110" s="55">
        <v>9640.8682323100002</v>
      </c>
      <c r="D110" s="55">
        <v>14780.910535530003</v>
      </c>
      <c r="E110" s="55">
        <v>7537.5485825799997</v>
      </c>
      <c r="F110" s="55">
        <v>754.0508863</v>
      </c>
      <c r="G110" s="55">
        <v>5367.9015034399999</v>
      </c>
      <c r="H110" s="55">
        <v>14283.901907490001</v>
      </c>
      <c r="I110" s="55">
        <v>9468.6654301300023</v>
      </c>
      <c r="J110" s="55">
        <v>14579.75281919</v>
      </c>
      <c r="K110" s="55">
        <v>0</v>
      </c>
      <c r="L110" s="55">
        <v>0</v>
      </c>
      <c r="M110" s="55">
        <v>0</v>
      </c>
      <c r="N110" s="55">
        <v>0</v>
      </c>
      <c r="O110" s="56">
        <f t="shared" si="36"/>
        <v>76413.599896970001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x14ac:dyDescent="0.25">
      <c r="B111" s="76" t="s">
        <v>60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20">
        <f t="shared" si="36"/>
        <v>0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x14ac:dyDescent="0.25">
      <c r="B112" s="76" t="s">
        <v>66</v>
      </c>
      <c r="C112" s="31">
        <v>0</v>
      </c>
      <c r="D112" s="31">
        <v>377.57005286400005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20">
        <f t="shared" si="36"/>
        <v>377.57005286400005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x14ac:dyDescent="0.25">
      <c r="B113" s="76" t="s">
        <v>62</v>
      </c>
      <c r="C113" s="31">
        <v>4.8204341299999998</v>
      </c>
      <c r="D113" s="31">
        <v>7.3904552900000011</v>
      </c>
      <c r="E113" s="31">
        <v>3.7687744400000001</v>
      </c>
      <c r="F113" s="31">
        <v>19.25808984</v>
      </c>
      <c r="G113" s="31">
        <v>2.6839507399999998</v>
      </c>
      <c r="H113" s="31">
        <v>7.1419511799999995</v>
      </c>
      <c r="I113" s="31">
        <v>4.7343327200000012</v>
      </c>
      <c r="J113" s="31">
        <v>7.289876409999998</v>
      </c>
      <c r="K113" s="31">
        <v>0</v>
      </c>
      <c r="L113" s="31">
        <v>0</v>
      </c>
      <c r="M113" s="31">
        <v>0</v>
      </c>
      <c r="N113" s="31">
        <v>0</v>
      </c>
      <c r="O113" s="20">
        <f t="shared" si="36"/>
        <v>57.087864750000001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s="57" customFormat="1" x14ac:dyDescent="0.25">
      <c r="A114" s="78" t="s">
        <v>67</v>
      </c>
      <c r="B114" s="74" t="s">
        <v>32</v>
      </c>
      <c r="C114" s="55">
        <v>4.8204341299999998</v>
      </c>
      <c r="D114" s="55">
        <v>7.3904552900000011</v>
      </c>
      <c r="E114" s="55">
        <v>3.7687744400000001</v>
      </c>
      <c r="F114" s="55">
        <v>19.25808984</v>
      </c>
      <c r="G114" s="55">
        <v>2.6839507399999998</v>
      </c>
      <c r="H114" s="55">
        <v>7.1419511799999995</v>
      </c>
      <c r="I114" s="55">
        <v>4.7343327200000012</v>
      </c>
      <c r="J114" s="55">
        <v>7.289876409999998</v>
      </c>
      <c r="K114" s="55">
        <v>0</v>
      </c>
      <c r="L114" s="55">
        <v>0</v>
      </c>
      <c r="M114" s="55">
        <v>0</v>
      </c>
      <c r="N114" s="55">
        <v>0</v>
      </c>
      <c r="O114" s="56">
        <f t="shared" si="36"/>
        <v>57.087864750000001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x14ac:dyDescent="0.25">
      <c r="B115" s="49" t="s">
        <v>33</v>
      </c>
      <c r="C115" s="50">
        <f>+C116+C117+C118</f>
        <v>29.065251249999999</v>
      </c>
      <c r="D115" s="50">
        <f t="shared" ref="D115:O115" si="37">+D116+D117+D118</f>
        <v>85.280133408398001</v>
      </c>
      <c r="E115" s="50">
        <f t="shared" si="37"/>
        <v>24.305623240000003</v>
      </c>
      <c r="F115" s="50">
        <f t="shared" si="37"/>
        <v>26.721134509999999</v>
      </c>
      <c r="G115" s="50">
        <f t="shared" si="37"/>
        <v>70.693886006824002</v>
      </c>
      <c r="H115" s="50">
        <f t="shared" si="37"/>
        <v>19.440563560000001</v>
      </c>
      <c r="I115" s="50">
        <f t="shared" si="37"/>
        <v>19.117916009999998</v>
      </c>
      <c r="J115" s="50">
        <f t="shared" si="37"/>
        <v>71.434573793040002</v>
      </c>
      <c r="K115" s="50">
        <f t="shared" si="37"/>
        <v>0</v>
      </c>
      <c r="L115" s="50">
        <f t="shared" si="37"/>
        <v>0</v>
      </c>
      <c r="M115" s="50">
        <f t="shared" si="37"/>
        <v>0</v>
      </c>
      <c r="N115" s="50">
        <f t="shared" si="37"/>
        <v>0</v>
      </c>
      <c r="O115" s="51">
        <f t="shared" si="37"/>
        <v>346.059081778262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x14ac:dyDescent="0.25">
      <c r="B116" s="53" t="s">
        <v>68</v>
      </c>
      <c r="C116" s="77">
        <v>29.065251249999999</v>
      </c>
      <c r="D116" s="31">
        <v>85.280133408398001</v>
      </c>
      <c r="E116" s="60">
        <v>24.305623240000003</v>
      </c>
      <c r="F116" s="60">
        <v>26.721134509999999</v>
      </c>
      <c r="G116" s="60">
        <v>70.693886006824002</v>
      </c>
      <c r="H116" s="60">
        <v>19.440563560000001</v>
      </c>
      <c r="I116" s="60">
        <v>19.117916009999998</v>
      </c>
      <c r="J116" s="60">
        <v>71.434573793040002</v>
      </c>
      <c r="K116" s="60"/>
      <c r="L116" s="60"/>
      <c r="M116" s="31"/>
      <c r="N116" s="60"/>
      <c r="O116" s="20">
        <f>SUM(C116:N116)</f>
        <v>346.059081778262</v>
      </c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x14ac:dyDescent="0.25">
      <c r="B117" s="53" t="s">
        <v>69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20">
        <f>SUM(C117:N117)</f>
        <v>0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x14ac:dyDescent="0.25">
      <c r="B118" s="53" t="s">
        <v>70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20">
        <f>SUM(C118:N118)</f>
        <v>0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8.25" customHeight="1" x14ac:dyDescent="0.25">
      <c r="B119" s="53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20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s="44" customFormat="1" ht="15.75" thickBot="1" x14ac:dyDescent="0.3">
      <c r="A120" s="43"/>
      <c r="B120" s="70" t="s">
        <v>71</v>
      </c>
      <c r="C120" s="71">
        <f>+C121+C125</f>
        <v>0</v>
      </c>
      <c r="D120" s="71">
        <f t="shared" ref="D120:O120" si="38">+D121+D125</f>
        <v>0</v>
      </c>
      <c r="E120" s="71">
        <f t="shared" si="38"/>
        <v>0</v>
      </c>
      <c r="F120" s="71">
        <f t="shared" si="38"/>
        <v>0</v>
      </c>
      <c r="G120" s="71">
        <f t="shared" si="38"/>
        <v>0</v>
      </c>
      <c r="H120" s="71">
        <f t="shared" si="38"/>
        <v>0</v>
      </c>
      <c r="I120" s="71">
        <f t="shared" si="38"/>
        <v>0</v>
      </c>
      <c r="J120" s="71">
        <f t="shared" si="38"/>
        <v>0</v>
      </c>
      <c r="K120" s="71">
        <f t="shared" si="38"/>
        <v>0</v>
      </c>
      <c r="L120" s="71">
        <f t="shared" si="38"/>
        <v>0</v>
      </c>
      <c r="M120" s="71">
        <f t="shared" si="38"/>
        <v>0</v>
      </c>
      <c r="N120" s="71">
        <f t="shared" si="38"/>
        <v>0</v>
      </c>
      <c r="O120" s="71">
        <f t="shared" si="38"/>
        <v>0</v>
      </c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thickTop="1" x14ac:dyDescent="0.25">
      <c r="B121" s="73" t="s">
        <v>64</v>
      </c>
      <c r="C121" s="50">
        <f t="shared" ref="C121:O121" si="39">+C122+C123+C124</f>
        <v>0</v>
      </c>
      <c r="D121" s="50">
        <f t="shared" si="39"/>
        <v>0</v>
      </c>
      <c r="E121" s="50">
        <f t="shared" si="39"/>
        <v>0</v>
      </c>
      <c r="F121" s="50">
        <f t="shared" si="39"/>
        <v>0</v>
      </c>
      <c r="G121" s="50">
        <f t="shared" si="39"/>
        <v>0</v>
      </c>
      <c r="H121" s="50">
        <f t="shared" si="39"/>
        <v>0</v>
      </c>
      <c r="I121" s="50">
        <f t="shared" si="39"/>
        <v>0</v>
      </c>
      <c r="J121" s="50">
        <f t="shared" si="39"/>
        <v>0</v>
      </c>
      <c r="K121" s="50">
        <f t="shared" si="39"/>
        <v>0</v>
      </c>
      <c r="L121" s="50">
        <f t="shared" si="39"/>
        <v>0</v>
      </c>
      <c r="M121" s="50">
        <f t="shared" si="39"/>
        <v>0</v>
      </c>
      <c r="N121" s="50">
        <f t="shared" si="39"/>
        <v>0</v>
      </c>
      <c r="O121" s="50">
        <f t="shared" si="39"/>
        <v>0</v>
      </c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x14ac:dyDescent="0.25">
      <c r="A122" s="52" t="s">
        <v>72</v>
      </c>
      <c r="B122" s="53" t="s">
        <v>59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20">
        <f>SUM(C122:N122)</f>
        <v>0</v>
      </c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x14ac:dyDescent="0.25">
      <c r="B123" s="53" t="s">
        <v>60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20">
        <f>SUM(C123:N123)</f>
        <v>0</v>
      </c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x14ac:dyDescent="0.25">
      <c r="B124" s="53" t="s">
        <v>62</v>
      </c>
      <c r="C124" s="31">
        <v>0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20">
        <f>SUM(C124:N124)</f>
        <v>0</v>
      </c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x14ac:dyDescent="0.25">
      <c r="B125" s="49" t="s">
        <v>33</v>
      </c>
      <c r="C125" s="50">
        <f t="shared" ref="C125:O125" si="40">+C126+C127+C128</f>
        <v>0</v>
      </c>
      <c r="D125" s="50">
        <f t="shared" si="40"/>
        <v>0</v>
      </c>
      <c r="E125" s="50">
        <f t="shared" si="40"/>
        <v>0</v>
      </c>
      <c r="F125" s="50">
        <f t="shared" si="40"/>
        <v>0</v>
      </c>
      <c r="G125" s="50">
        <f t="shared" si="40"/>
        <v>0</v>
      </c>
      <c r="H125" s="50">
        <f t="shared" si="40"/>
        <v>0</v>
      </c>
      <c r="I125" s="50">
        <f t="shared" si="40"/>
        <v>0</v>
      </c>
      <c r="J125" s="50">
        <f t="shared" si="40"/>
        <v>0</v>
      </c>
      <c r="K125" s="50">
        <f t="shared" si="40"/>
        <v>0</v>
      </c>
      <c r="L125" s="50">
        <f t="shared" si="40"/>
        <v>0</v>
      </c>
      <c r="M125" s="50">
        <f t="shared" si="40"/>
        <v>0</v>
      </c>
      <c r="N125" s="50">
        <f t="shared" si="40"/>
        <v>0</v>
      </c>
      <c r="O125" s="51">
        <f t="shared" si="40"/>
        <v>0</v>
      </c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x14ac:dyDescent="0.25">
      <c r="B126" s="53" t="s">
        <v>68</v>
      </c>
      <c r="C126" s="31">
        <v>0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20">
        <f>SUM(C126:N126)</f>
        <v>0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x14ac:dyDescent="0.25">
      <c r="B127" s="53" t="s">
        <v>69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20">
        <f>SUM(C127:N127)</f>
        <v>0</v>
      </c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x14ac:dyDescent="0.25">
      <c r="B128" s="53" t="s">
        <v>70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20">
        <f>SUM(C128:N128)</f>
        <v>0</v>
      </c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x14ac:dyDescent="0.25">
      <c r="B129" s="53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20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thickBot="1" x14ac:dyDescent="0.3">
      <c r="B130" s="70" t="s">
        <v>73</v>
      </c>
      <c r="C130" s="71">
        <f t="shared" ref="C130:O130" si="41">+C131+C136</f>
        <v>0</v>
      </c>
      <c r="D130" s="71">
        <f t="shared" si="41"/>
        <v>0</v>
      </c>
      <c r="E130" s="71">
        <f t="shared" si="41"/>
        <v>0</v>
      </c>
      <c r="F130" s="71">
        <f t="shared" si="41"/>
        <v>0</v>
      </c>
      <c r="G130" s="71">
        <f t="shared" si="41"/>
        <v>0</v>
      </c>
      <c r="H130" s="71">
        <f t="shared" si="41"/>
        <v>0</v>
      </c>
      <c r="I130" s="71">
        <f t="shared" si="41"/>
        <v>0</v>
      </c>
      <c r="J130" s="71">
        <f t="shared" si="41"/>
        <v>0</v>
      </c>
      <c r="K130" s="71">
        <f t="shared" si="41"/>
        <v>0</v>
      </c>
      <c r="L130" s="71">
        <f t="shared" si="41"/>
        <v>0</v>
      </c>
      <c r="M130" s="71">
        <f t="shared" si="41"/>
        <v>0</v>
      </c>
      <c r="N130" s="71">
        <f t="shared" si="41"/>
        <v>0</v>
      </c>
      <c r="O130" s="71">
        <f t="shared" si="41"/>
        <v>0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thickTop="1" x14ac:dyDescent="0.25">
      <c r="B131" s="73" t="s">
        <v>57</v>
      </c>
      <c r="C131" s="50">
        <f t="shared" ref="C131:N131" si="42">+C132+C134+C135</f>
        <v>0</v>
      </c>
      <c r="D131" s="50">
        <f t="shared" si="42"/>
        <v>0</v>
      </c>
      <c r="E131" s="50">
        <f t="shared" si="42"/>
        <v>0</v>
      </c>
      <c r="F131" s="50">
        <f t="shared" si="42"/>
        <v>0</v>
      </c>
      <c r="G131" s="50">
        <f t="shared" si="42"/>
        <v>0</v>
      </c>
      <c r="H131" s="50">
        <f t="shared" si="42"/>
        <v>0</v>
      </c>
      <c r="I131" s="50">
        <f t="shared" si="42"/>
        <v>0</v>
      </c>
      <c r="J131" s="50">
        <f t="shared" si="42"/>
        <v>0</v>
      </c>
      <c r="K131" s="50">
        <f t="shared" si="42"/>
        <v>0</v>
      </c>
      <c r="L131" s="50">
        <f t="shared" si="42"/>
        <v>0</v>
      </c>
      <c r="M131" s="50">
        <f t="shared" si="42"/>
        <v>0</v>
      </c>
      <c r="N131" s="50">
        <f t="shared" si="42"/>
        <v>0</v>
      </c>
      <c r="O131" s="51">
        <f>+O132+O134+O135</f>
        <v>0</v>
      </c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x14ac:dyDescent="0.25">
      <c r="B132" s="53" t="s">
        <v>74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20">
        <f>SUM(C132:N132)</f>
        <v>0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s="57" customFormat="1" x14ac:dyDescent="0.25">
      <c r="A133" s="26"/>
      <c r="B133" s="79" t="s">
        <v>75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20">
        <f t="shared" ref="O133:O135" si="43">SUM(C133:N133)</f>
        <v>0</v>
      </c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x14ac:dyDescent="0.25">
      <c r="B134" s="53" t="s">
        <v>69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20">
        <f t="shared" si="43"/>
        <v>0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x14ac:dyDescent="0.25">
      <c r="B135" s="53" t="s">
        <v>70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/>
      <c r="K135" s="31">
        <v>0</v>
      </c>
      <c r="L135" s="31">
        <v>0</v>
      </c>
      <c r="M135" s="31">
        <v>0</v>
      </c>
      <c r="N135" s="31">
        <v>0</v>
      </c>
      <c r="O135" s="20">
        <f t="shared" si="43"/>
        <v>0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x14ac:dyDescent="0.25">
      <c r="B136" s="49" t="s">
        <v>33</v>
      </c>
      <c r="C136" s="50">
        <f t="shared" ref="C136:N136" si="44">+C137+C138+C139</f>
        <v>0</v>
      </c>
      <c r="D136" s="50">
        <f t="shared" si="44"/>
        <v>0</v>
      </c>
      <c r="E136" s="50">
        <f t="shared" si="44"/>
        <v>0</v>
      </c>
      <c r="F136" s="50">
        <f t="shared" si="44"/>
        <v>0</v>
      </c>
      <c r="G136" s="50">
        <f t="shared" si="44"/>
        <v>0</v>
      </c>
      <c r="H136" s="50">
        <f t="shared" si="44"/>
        <v>0</v>
      </c>
      <c r="I136" s="50">
        <f t="shared" si="44"/>
        <v>0</v>
      </c>
      <c r="J136" s="50">
        <f t="shared" si="44"/>
        <v>0</v>
      </c>
      <c r="K136" s="50">
        <f t="shared" si="44"/>
        <v>0</v>
      </c>
      <c r="L136" s="50">
        <f t="shared" si="44"/>
        <v>0</v>
      </c>
      <c r="M136" s="50">
        <f t="shared" si="44"/>
        <v>0</v>
      </c>
      <c r="N136" s="50">
        <f t="shared" si="44"/>
        <v>0</v>
      </c>
      <c r="O136" s="51">
        <f>+O137+O138+O139</f>
        <v>0</v>
      </c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x14ac:dyDescent="0.25">
      <c r="B137" s="53" t="s">
        <v>68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20">
        <f>SUM(C137:N137)</f>
        <v>0</v>
      </c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x14ac:dyDescent="0.25">
      <c r="B138" s="53" t="s">
        <v>69</v>
      </c>
      <c r="C138" s="31">
        <v>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20">
        <f>SUM(C138:N138)</f>
        <v>0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x14ac:dyDescent="0.25">
      <c r="B139" s="53" t="s">
        <v>70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20">
        <f>SUM(C139:N139)</f>
        <v>0</v>
      </c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5">
      <c r="B140" s="53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3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thickBot="1" x14ac:dyDescent="0.3">
      <c r="A141" s="1" t="s">
        <v>76</v>
      </c>
      <c r="B141" s="70" t="s">
        <v>77</v>
      </c>
      <c r="C141" s="71">
        <f>+C142+C148</f>
        <v>0</v>
      </c>
      <c r="D141" s="71">
        <f t="shared" ref="D141:O141" si="45">+D142+D148</f>
        <v>0</v>
      </c>
      <c r="E141" s="71">
        <f t="shared" si="45"/>
        <v>0</v>
      </c>
      <c r="F141" s="71">
        <f t="shared" si="45"/>
        <v>0</v>
      </c>
      <c r="G141" s="71">
        <f t="shared" si="45"/>
        <v>0</v>
      </c>
      <c r="H141" s="71">
        <f t="shared" si="45"/>
        <v>0</v>
      </c>
      <c r="I141" s="71">
        <f t="shared" si="45"/>
        <v>0</v>
      </c>
      <c r="J141" s="71">
        <f t="shared" si="45"/>
        <v>0</v>
      </c>
      <c r="K141" s="71">
        <f t="shared" si="45"/>
        <v>0</v>
      </c>
      <c r="L141" s="71">
        <f t="shared" si="45"/>
        <v>0</v>
      </c>
      <c r="M141" s="71">
        <f t="shared" si="45"/>
        <v>0</v>
      </c>
      <c r="N141" s="71">
        <f t="shared" si="45"/>
        <v>0</v>
      </c>
      <c r="O141" s="71">
        <f t="shared" si="45"/>
        <v>0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thickTop="1" x14ac:dyDescent="0.25">
      <c r="A142" s="52" t="s">
        <v>78</v>
      </c>
      <c r="B142" s="73" t="s">
        <v>31</v>
      </c>
      <c r="C142" s="50">
        <f t="shared" ref="C142:O142" si="46">+C143+C145+C146</f>
        <v>0</v>
      </c>
      <c r="D142" s="50">
        <f t="shared" si="46"/>
        <v>0</v>
      </c>
      <c r="E142" s="50">
        <f t="shared" si="46"/>
        <v>0</v>
      </c>
      <c r="F142" s="50">
        <f t="shared" si="46"/>
        <v>0</v>
      </c>
      <c r="G142" s="50">
        <f t="shared" si="46"/>
        <v>0</v>
      </c>
      <c r="H142" s="50">
        <f t="shared" si="46"/>
        <v>0</v>
      </c>
      <c r="I142" s="50">
        <f t="shared" si="46"/>
        <v>0</v>
      </c>
      <c r="J142" s="50">
        <f t="shared" si="46"/>
        <v>0</v>
      </c>
      <c r="K142" s="50">
        <f t="shared" si="46"/>
        <v>0</v>
      </c>
      <c r="L142" s="50">
        <f t="shared" si="46"/>
        <v>0</v>
      </c>
      <c r="M142" s="50">
        <f t="shared" si="46"/>
        <v>0</v>
      </c>
      <c r="N142" s="50">
        <f t="shared" si="46"/>
        <v>0</v>
      </c>
      <c r="O142" s="50">
        <f t="shared" si="46"/>
        <v>0</v>
      </c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5">
      <c r="B143" s="76" t="s">
        <v>59</v>
      </c>
      <c r="C143" s="31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20">
        <f>SUM(C143:N143)</f>
        <v>0</v>
      </c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57" customFormat="1" x14ac:dyDescent="0.25">
      <c r="A144" s="26"/>
      <c r="B144" s="74" t="s">
        <v>32</v>
      </c>
      <c r="C144" s="55">
        <v>0</v>
      </c>
      <c r="D144" s="55">
        <v>0</v>
      </c>
      <c r="E144" s="55">
        <v>0</v>
      </c>
      <c r="F144" s="55">
        <v>0</v>
      </c>
      <c r="G144" s="55">
        <v>0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N144" s="55">
        <v>0</v>
      </c>
      <c r="O144" s="80">
        <f t="shared" ref="O144:O147" si="47">SUM(C144:N144)</f>
        <v>0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x14ac:dyDescent="0.25">
      <c r="B145" s="53" t="s">
        <v>60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20">
        <f t="shared" si="47"/>
        <v>0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x14ac:dyDescent="0.25">
      <c r="B146" s="53" t="s">
        <v>62</v>
      </c>
      <c r="C146" s="31">
        <f t="shared" ref="C146:N146" si="48">C147</f>
        <v>0</v>
      </c>
      <c r="D146" s="31">
        <f t="shared" si="48"/>
        <v>0</v>
      </c>
      <c r="E146" s="31">
        <f t="shared" si="48"/>
        <v>0</v>
      </c>
      <c r="F146" s="31">
        <f t="shared" si="48"/>
        <v>0</v>
      </c>
      <c r="G146" s="31">
        <f t="shared" si="48"/>
        <v>0</v>
      </c>
      <c r="H146" s="31">
        <f t="shared" si="48"/>
        <v>0</v>
      </c>
      <c r="I146" s="31">
        <f t="shared" si="48"/>
        <v>0</v>
      </c>
      <c r="J146" s="31">
        <f t="shared" si="48"/>
        <v>0</v>
      </c>
      <c r="K146" s="31">
        <f t="shared" si="48"/>
        <v>0</v>
      </c>
      <c r="L146" s="31">
        <f t="shared" si="48"/>
        <v>0</v>
      </c>
      <c r="M146" s="31">
        <f t="shared" si="48"/>
        <v>0</v>
      </c>
      <c r="N146" s="31">
        <f t="shared" si="48"/>
        <v>0</v>
      </c>
      <c r="O146" s="20">
        <f t="shared" si="47"/>
        <v>0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57" customFormat="1" x14ac:dyDescent="0.25">
      <c r="A147" s="26"/>
      <c r="B147" s="74" t="s">
        <v>32</v>
      </c>
      <c r="C147" s="55">
        <v>0</v>
      </c>
      <c r="D147" s="55">
        <v>0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N147" s="55">
        <v>0</v>
      </c>
      <c r="O147" s="20">
        <f t="shared" si="47"/>
        <v>0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x14ac:dyDescent="0.25">
      <c r="B148" s="49" t="s">
        <v>43</v>
      </c>
      <c r="C148" s="50">
        <f t="shared" ref="C148:O148" si="49">+C149+C150+C151</f>
        <v>0</v>
      </c>
      <c r="D148" s="50">
        <f t="shared" si="49"/>
        <v>0</v>
      </c>
      <c r="E148" s="50">
        <f t="shared" si="49"/>
        <v>0</v>
      </c>
      <c r="F148" s="50">
        <f t="shared" si="49"/>
        <v>0</v>
      </c>
      <c r="G148" s="50">
        <f t="shared" si="49"/>
        <v>0</v>
      </c>
      <c r="H148" s="50">
        <f t="shared" si="49"/>
        <v>0</v>
      </c>
      <c r="I148" s="50">
        <f t="shared" si="49"/>
        <v>0</v>
      </c>
      <c r="J148" s="50">
        <f t="shared" si="49"/>
        <v>0</v>
      </c>
      <c r="K148" s="50">
        <f t="shared" si="49"/>
        <v>0</v>
      </c>
      <c r="L148" s="50">
        <f t="shared" si="49"/>
        <v>0</v>
      </c>
      <c r="M148" s="50">
        <f t="shared" si="49"/>
        <v>0</v>
      </c>
      <c r="N148" s="50">
        <f t="shared" si="49"/>
        <v>0</v>
      </c>
      <c r="O148" s="51">
        <f t="shared" si="49"/>
        <v>0</v>
      </c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x14ac:dyDescent="0.25">
      <c r="B149" s="53" t="s">
        <v>68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20">
        <f>SUM(C149:N149)</f>
        <v>0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x14ac:dyDescent="0.25">
      <c r="B150" s="53" t="s">
        <v>69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20">
        <f t="shared" ref="O150:O151" si="50">SUM(C150:N150)</f>
        <v>0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x14ac:dyDescent="0.25">
      <c r="B151" s="53" t="s">
        <v>70</v>
      </c>
      <c r="C151" s="31">
        <v>0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20">
        <f t="shared" si="50"/>
        <v>0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x14ac:dyDescent="0.25">
      <c r="B152" s="53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2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44" customFormat="1" ht="15.75" thickBot="1" x14ac:dyDescent="0.3">
      <c r="A153" s="43"/>
      <c r="B153" s="70" t="s">
        <v>79</v>
      </c>
      <c r="C153" s="71">
        <f t="shared" ref="C153:N153" si="51">+C154+C158</f>
        <v>16113.939434730004</v>
      </c>
      <c r="D153" s="71">
        <f t="shared" si="51"/>
        <v>16113.939434730004</v>
      </c>
      <c r="E153" s="71">
        <f t="shared" si="51"/>
        <v>16113.939434730004</v>
      </c>
      <c r="F153" s="71">
        <f t="shared" si="51"/>
        <v>16113.939434730004</v>
      </c>
      <c r="G153" s="71">
        <f t="shared" si="51"/>
        <v>16113.939434730004</v>
      </c>
      <c r="H153" s="71">
        <f t="shared" si="51"/>
        <v>16113.939434730004</v>
      </c>
      <c r="I153" s="71">
        <f t="shared" si="51"/>
        <v>16113.939434730004</v>
      </c>
      <c r="J153" s="71">
        <f t="shared" si="51"/>
        <v>16113.939434730004</v>
      </c>
      <c r="K153" s="71">
        <f t="shared" si="51"/>
        <v>0</v>
      </c>
      <c r="L153" s="71">
        <f t="shared" si="51"/>
        <v>0</v>
      </c>
      <c r="M153" s="71">
        <f t="shared" si="51"/>
        <v>0</v>
      </c>
      <c r="N153" s="71">
        <f t="shared" si="51"/>
        <v>0</v>
      </c>
      <c r="O153" s="72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44" customFormat="1" ht="15.75" thickTop="1" x14ac:dyDescent="0.25">
      <c r="A154" s="43"/>
      <c r="B154" s="73" t="s">
        <v>31</v>
      </c>
      <c r="C154" s="50">
        <f>+C155+C156+C157</f>
        <v>16113.939434730004</v>
      </c>
      <c r="D154" s="50">
        <f t="shared" ref="D154:M154" si="52">+D155+D156+D157</f>
        <v>16113.939434730004</v>
      </c>
      <c r="E154" s="50">
        <f t="shared" si="52"/>
        <v>16113.939434730004</v>
      </c>
      <c r="F154" s="50">
        <f t="shared" si="52"/>
        <v>16113.939434730004</v>
      </c>
      <c r="G154" s="50">
        <f t="shared" si="52"/>
        <v>16113.939434730004</v>
      </c>
      <c r="H154" s="50">
        <f t="shared" si="52"/>
        <v>16113.939434730004</v>
      </c>
      <c r="I154" s="50">
        <f t="shared" si="52"/>
        <v>16113.939434730004</v>
      </c>
      <c r="J154" s="50">
        <f t="shared" si="52"/>
        <v>16113.939434730004</v>
      </c>
      <c r="K154" s="50">
        <f t="shared" si="52"/>
        <v>0</v>
      </c>
      <c r="L154" s="50">
        <f t="shared" si="52"/>
        <v>0</v>
      </c>
      <c r="M154" s="50">
        <f t="shared" si="52"/>
        <v>0</v>
      </c>
      <c r="N154" s="50">
        <f>+N155+N156+N157</f>
        <v>0</v>
      </c>
      <c r="O154" s="51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44" customFormat="1" x14ac:dyDescent="0.25">
      <c r="A155" s="43"/>
      <c r="B155" s="53" t="s">
        <v>74</v>
      </c>
      <c r="C155" s="28">
        <v>16113.939434730004</v>
      </c>
      <c r="D155" s="31">
        <f t="shared" ref="D155:F157" si="53">C217</f>
        <v>16113.939434730004</v>
      </c>
      <c r="E155" s="31">
        <f t="shared" si="53"/>
        <v>16113.939434730004</v>
      </c>
      <c r="F155" s="31">
        <f>E217</f>
        <v>16113.939434730004</v>
      </c>
      <c r="G155" s="31">
        <f t="shared" ref="G155:K157" si="54">F217</f>
        <v>16113.939434730004</v>
      </c>
      <c r="H155" s="31">
        <f t="shared" si="54"/>
        <v>16113.939434730004</v>
      </c>
      <c r="I155" s="31">
        <f t="shared" si="54"/>
        <v>16113.939434730004</v>
      </c>
      <c r="J155" s="31">
        <f t="shared" si="54"/>
        <v>16113.939434730004</v>
      </c>
      <c r="K155" s="31">
        <v>0</v>
      </c>
      <c r="L155" s="31">
        <f t="shared" ref="L155:N157" si="55">K217</f>
        <v>0</v>
      </c>
      <c r="M155" s="31">
        <f t="shared" si="55"/>
        <v>0</v>
      </c>
      <c r="N155" s="31">
        <f t="shared" si="55"/>
        <v>0</v>
      </c>
      <c r="O155" s="20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44" customFormat="1" x14ac:dyDescent="0.25">
      <c r="A156" s="43"/>
      <c r="B156" s="53" t="s">
        <v>69</v>
      </c>
      <c r="C156" s="67">
        <v>0</v>
      </c>
      <c r="D156" s="67">
        <f t="shared" si="53"/>
        <v>0</v>
      </c>
      <c r="E156" s="67">
        <f t="shared" si="53"/>
        <v>0</v>
      </c>
      <c r="F156" s="67">
        <f t="shared" si="53"/>
        <v>0</v>
      </c>
      <c r="G156" s="67">
        <f t="shared" si="54"/>
        <v>0</v>
      </c>
      <c r="H156" s="67">
        <f t="shared" si="54"/>
        <v>0</v>
      </c>
      <c r="I156" s="67">
        <f>H218</f>
        <v>0</v>
      </c>
      <c r="J156" s="67">
        <f t="shared" si="54"/>
        <v>0</v>
      </c>
      <c r="K156" s="67">
        <f t="shared" si="54"/>
        <v>0</v>
      </c>
      <c r="L156" s="67">
        <f t="shared" si="55"/>
        <v>0</v>
      </c>
      <c r="M156" s="67">
        <f t="shared" si="55"/>
        <v>0</v>
      </c>
      <c r="N156" s="67">
        <f t="shared" si="55"/>
        <v>0</v>
      </c>
      <c r="O156" s="20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44" customFormat="1" x14ac:dyDescent="0.25">
      <c r="A157" s="43"/>
      <c r="B157" s="53" t="s">
        <v>70</v>
      </c>
      <c r="C157" s="67">
        <v>0</v>
      </c>
      <c r="D157" s="67">
        <f t="shared" si="53"/>
        <v>0</v>
      </c>
      <c r="E157" s="67">
        <f t="shared" si="53"/>
        <v>0</v>
      </c>
      <c r="F157" s="67">
        <v>0</v>
      </c>
      <c r="G157" s="83">
        <f>F219</f>
        <v>0</v>
      </c>
      <c r="H157" s="67">
        <f t="shared" si="54"/>
        <v>0</v>
      </c>
      <c r="I157" s="67">
        <f>H219</f>
        <v>0</v>
      </c>
      <c r="J157" s="67">
        <f t="shared" si="54"/>
        <v>0</v>
      </c>
      <c r="K157" s="67">
        <f t="shared" si="54"/>
        <v>0</v>
      </c>
      <c r="L157" s="67">
        <f t="shared" si="55"/>
        <v>0</v>
      </c>
      <c r="M157" s="67">
        <f t="shared" si="55"/>
        <v>0</v>
      </c>
      <c r="N157" s="67">
        <f t="shared" si="55"/>
        <v>0</v>
      </c>
      <c r="O157" s="20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44" customFormat="1" x14ac:dyDescent="0.25">
      <c r="A158" s="43"/>
      <c r="B158" s="49" t="s">
        <v>33</v>
      </c>
      <c r="C158" s="50">
        <f t="shared" ref="C158:N158" si="56">+C159+C160+C161</f>
        <v>0</v>
      </c>
      <c r="D158" s="50">
        <f t="shared" si="56"/>
        <v>0</v>
      </c>
      <c r="E158" s="51">
        <f t="shared" si="56"/>
        <v>0</v>
      </c>
      <c r="F158" s="51">
        <f t="shared" si="56"/>
        <v>0</v>
      </c>
      <c r="G158" s="51">
        <f t="shared" si="56"/>
        <v>0</v>
      </c>
      <c r="H158" s="51">
        <f t="shared" si="56"/>
        <v>0</v>
      </c>
      <c r="I158" s="51">
        <f t="shared" si="56"/>
        <v>0</v>
      </c>
      <c r="J158" s="51">
        <f t="shared" si="56"/>
        <v>0</v>
      </c>
      <c r="K158" s="51">
        <f t="shared" si="56"/>
        <v>0</v>
      </c>
      <c r="L158" s="51">
        <f t="shared" si="56"/>
        <v>0</v>
      </c>
      <c r="M158" s="51">
        <f t="shared" si="56"/>
        <v>0</v>
      </c>
      <c r="N158" s="51">
        <f t="shared" si="56"/>
        <v>0</v>
      </c>
      <c r="O158" s="51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44" customFormat="1" x14ac:dyDescent="0.25">
      <c r="A159" s="43"/>
      <c r="B159" s="53" t="s">
        <v>68</v>
      </c>
      <c r="C159" s="67">
        <v>0</v>
      </c>
      <c r="D159" s="67">
        <f t="shared" ref="D159:N161" si="57">+C221</f>
        <v>0</v>
      </c>
      <c r="E159" s="67">
        <f t="shared" si="57"/>
        <v>0</v>
      </c>
      <c r="F159" s="67">
        <f t="shared" si="57"/>
        <v>0</v>
      </c>
      <c r="G159" s="67">
        <f t="shared" si="57"/>
        <v>0</v>
      </c>
      <c r="H159" s="67">
        <f t="shared" si="57"/>
        <v>0</v>
      </c>
      <c r="I159" s="67">
        <f t="shared" si="57"/>
        <v>0</v>
      </c>
      <c r="J159" s="67">
        <f t="shared" si="57"/>
        <v>0</v>
      </c>
      <c r="K159" s="67">
        <f t="shared" si="57"/>
        <v>0</v>
      </c>
      <c r="L159" s="67">
        <f t="shared" si="57"/>
        <v>0</v>
      </c>
      <c r="M159" s="67">
        <f t="shared" si="57"/>
        <v>0</v>
      </c>
      <c r="N159" s="67">
        <f t="shared" si="57"/>
        <v>0</v>
      </c>
      <c r="O159" s="20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44" customFormat="1" x14ac:dyDescent="0.25">
      <c r="A160" s="43"/>
      <c r="B160" s="53" t="s">
        <v>69</v>
      </c>
      <c r="C160" s="67">
        <v>0</v>
      </c>
      <c r="D160" s="67">
        <f t="shared" si="57"/>
        <v>0</v>
      </c>
      <c r="E160" s="67">
        <f t="shared" si="57"/>
        <v>0</v>
      </c>
      <c r="F160" s="67">
        <f t="shared" si="57"/>
        <v>0</v>
      </c>
      <c r="G160" s="67">
        <f t="shared" si="57"/>
        <v>0</v>
      </c>
      <c r="H160" s="67">
        <f t="shared" si="57"/>
        <v>0</v>
      </c>
      <c r="I160" s="67">
        <f t="shared" si="57"/>
        <v>0</v>
      </c>
      <c r="J160" s="67">
        <f t="shared" si="57"/>
        <v>0</v>
      </c>
      <c r="K160" s="67">
        <f t="shared" si="57"/>
        <v>0</v>
      </c>
      <c r="L160" s="67">
        <f t="shared" si="57"/>
        <v>0</v>
      </c>
      <c r="M160" s="67">
        <f t="shared" si="57"/>
        <v>0</v>
      </c>
      <c r="N160" s="67">
        <f t="shared" si="57"/>
        <v>0</v>
      </c>
      <c r="O160" s="20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44" customFormat="1" x14ac:dyDescent="0.25">
      <c r="A161" s="43"/>
      <c r="B161" s="53" t="s">
        <v>70</v>
      </c>
      <c r="C161" s="67">
        <v>0</v>
      </c>
      <c r="D161" s="67">
        <f t="shared" si="57"/>
        <v>0</v>
      </c>
      <c r="E161" s="67">
        <f t="shared" si="57"/>
        <v>0</v>
      </c>
      <c r="F161" s="67">
        <f t="shared" si="57"/>
        <v>0</v>
      </c>
      <c r="G161" s="67">
        <f t="shared" si="57"/>
        <v>0</v>
      </c>
      <c r="H161" s="67">
        <f t="shared" si="57"/>
        <v>0</v>
      </c>
      <c r="I161" s="67">
        <f t="shared" si="57"/>
        <v>0</v>
      </c>
      <c r="J161" s="67">
        <f t="shared" si="57"/>
        <v>0</v>
      </c>
      <c r="K161" s="67">
        <f t="shared" si="57"/>
        <v>0</v>
      </c>
      <c r="L161" s="67">
        <f t="shared" si="57"/>
        <v>0</v>
      </c>
      <c r="M161" s="67">
        <f t="shared" si="57"/>
        <v>0</v>
      </c>
      <c r="N161" s="67">
        <f t="shared" si="57"/>
        <v>0</v>
      </c>
      <c r="O161" s="20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44" customFormat="1" x14ac:dyDescent="0.25">
      <c r="A162" s="43"/>
      <c r="B162" s="84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33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thickBot="1" x14ac:dyDescent="0.3">
      <c r="B163" s="70" t="s">
        <v>80</v>
      </c>
      <c r="C163" s="71">
        <f>+C164+C170</f>
        <v>0</v>
      </c>
      <c r="D163" s="71">
        <f t="shared" ref="D163:O163" si="58">+D164+D170</f>
        <v>0</v>
      </c>
      <c r="E163" s="71">
        <f t="shared" si="58"/>
        <v>0</v>
      </c>
      <c r="F163" s="71">
        <f t="shared" si="58"/>
        <v>0</v>
      </c>
      <c r="G163" s="71">
        <f t="shared" si="58"/>
        <v>0</v>
      </c>
      <c r="H163" s="71">
        <f t="shared" si="58"/>
        <v>0</v>
      </c>
      <c r="I163" s="71">
        <f t="shared" si="58"/>
        <v>0</v>
      </c>
      <c r="J163" s="71">
        <f t="shared" si="58"/>
        <v>0</v>
      </c>
      <c r="K163" s="71">
        <f t="shared" si="58"/>
        <v>0</v>
      </c>
      <c r="L163" s="71">
        <f t="shared" si="58"/>
        <v>0</v>
      </c>
      <c r="M163" s="71">
        <f t="shared" si="58"/>
        <v>0</v>
      </c>
      <c r="N163" s="71">
        <f t="shared" si="58"/>
        <v>0</v>
      </c>
      <c r="O163" s="71">
        <f t="shared" si="58"/>
        <v>0</v>
      </c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thickTop="1" x14ac:dyDescent="0.25">
      <c r="B164" s="73" t="s">
        <v>31</v>
      </c>
      <c r="C164" s="50">
        <f>+C165+C167+C168</f>
        <v>0</v>
      </c>
      <c r="D164" s="50">
        <f t="shared" ref="D164:O164" si="59">+D165+D167+D168</f>
        <v>0</v>
      </c>
      <c r="E164" s="50">
        <f t="shared" si="59"/>
        <v>0</v>
      </c>
      <c r="F164" s="50">
        <f t="shared" si="59"/>
        <v>0</v>
      </c>
      <c r="G164" s="50">
        <f t="shared" si="59"/>
        <v>0</v>
      </c>
      <c r="H164" s="50">
        <f t="shared" si="59"/>
        <v>0</v>
      </c>
      <c r="I164" s="50">
        <f t="shared" si="59"/>
        <v>0</v>
      </c>
      <c r="J164" s="50">
        <f t="shared" si="59"/>
        <v>0</v>
      </c>
      <c r="K164" s="50">
        <f t="shared" si="59"/>
        <v>0</v>
      </c>
      <c r="L164" s="50">
        <f t="shared" si="59"/>
        <v>0</v>
      </c>
      <c r="M164" s="50">
        <f t="shared" si="59"/>
        <v>0</v>
      </c>
      <c r="N164" s="50">
        <f t="shared" si="59"/>
        <v>0</v>
      </c>
      <c r="O164" s="50">
        <f t="shared" si="59"/>
        <v>0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x14ac:dyDescent="0.25">
      <c r="A165" s="52" t="s">
        <v>81</v>
      </c>
      <c r="B165" s="53" t="s">
        <v>59</v>
      </c>
      <c r="C165" s="31">
        <v>0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28">
        <v>0</v>
      </c>
      <c r="M165" s="28">
        <v>0</v>
      </c>
      <c r="N165" s="28">
        <v>0</v>
      </c>
      <c r="O165" s="20">
        <f>SUM(C165:N165)</f>
        <v>0</v>
      </c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57" customFormat="1" x14ac:dyDescent="0.25">
      <c r="A166" s="26"/>
      <c r="B166" s="79" t="s">
        <v>32</v>
      </c>
      <c r="C166" s="55">
        <v>0</v>
      </c>
      <c r="D166" s="55">
        <v>0</v>
      </c>
      <c r="E166" s="55">
        <v>0</v>
      </c>
      <c r="F166" s="55">
        <v>0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6">
        <f>SUM(C166:N166)</f>
        <v>0</v>
      </c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x14ac:dyDescent="0.25">
      <c r="B167" s="76" t="s">
        <v>60</v>
      </c>
      <c r="C167" s="31">
        <v>0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/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20">
        <f>SUM(C167:N167)</f>
        <v>0</v>
      </c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x14ac:dyDescent="0.25">
      <c r="B168" s="76" t="s">
        <v>62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20">
        <f>SUM(C168:N168)</f>
        <v>0</v>
      </c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s="57" customFormat="1" x14ac:dyDescent="0.25">
      <c r="A169" s="26"/>
      <c r="B169" s="54" t="s">
        <v>32</v>
      </c>
      <c r="C169" s="55">
        <v>0</v>
      </c>
      <c r="D169" s="55">
        <v>0</v>
      </c>
      <c r="E169" s="55">
        <v>0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6">
        <f>SUM(C169:N169)</f>
        <v>0</v>
      </c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x14ac:dyDescent="0.25">
      <c r="B170" s="49" t="s">
        <v>33</v>
      </c>
      <c r="C170" s="50">
        <f t="shared" ref="C170:N170" si="60">+C171+C172+C173</f>
        <v>0</v>
      </c>
      <c r="D170" s="50">
        <f t="shared" si="60"/>
        <v>0</v>
      </c>
      <c r="E170" s="50">
        <f t="shared" si="60"/>
        <v>0</v>
      </c>
      <c r="F170" s="50">
        <f t="shared" si="60"/>
        <v>0</v>
      </c>
      <c r="G170" s="50">
        <f t="shared" si="60"/>
        <v>0</v>
      </c>
      <c r="H170" s="50">
        <f t="shared" si="60"/>
        <v>0</v>
      </c>
      <c r="I170" s="50">
        <f t="shared" si="60"/>
        <v>0</v>
      </c>
      <c r="J170" s="50">
        <f t="shared" si="60"/>
        <v>0</v>
      </c>
      <c r="K170" s="50">
        <f t="shared" si="60"/>
        <v>0</v>
      </c>
      <c r="L170" s="50">
        <f t="shared" si="60"/>
        <v>0</v>
      </c>
      <c r="M170" s="50">
        <f t="shared" si="60"/>
        <v>0</v>
      </c>
      <c r="N170" s="50">
        <f t="shared" si="60"/>
        <v>0</v>
      </c>
      <c r="O170" s="51">
        <f>+O171+O172+O173</f>
        <v>0</v>
      </c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x14ac:dyDescent="0.25">
      <c r="B171" s="53" t="s">
        <v>68</v>
      </c>
      <c r="C171" s="31">
        <v>0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20">
        <f>SUM(C171:N171)</f>
        <v>0</v>
      </c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x14ac:dyDescent="0.25">
      <c r="B172" s="53" t="s">
        <v>69</v>
      </c>
      <c r="C172" s="31">
        <v>0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20">
        <f>SUM(C172:N172)</f>
        <v>0</v>
      </c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x14ac:dyDescent="0.25">
      <c r="B173" s="53" t="s">
        <v>70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20">
        <f>SUM(C173:N173)</f>
        <v>0</v>
      </c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x14ac:dyDescent="0.25">
      <c r="B174" s="53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3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thickBot="1" x14ac:dyDescent="0.3">
      <c r="B175" s="70" t="s">
        <v>82</v>
      </c>
      <c r="C175" s="71">
        <f t="shared" ref="C175:O175" si="61">+C176+C180</f>
        <v>0</v>
      </c>
      <c r="D175" s="71">
        <f t="shared" si="61"/>
        <v>0</v>
      </c>
      <c r="E175" s="71">
        <f t="shared" si="61"/>
        <v>0</v>
      </c>
      <c r="F175" s="71">
        <f t="shared" si="61"/>
        <v>0</v>
      </c>
      <c r="G175" s="71">
        <f t="shared" si="61"/>
        <v>0</v>
      </c>
      <c r="H175" s="71">
        <f t="shared" si="61"/>
        <v>0</v>
      </c>
      <c r="I175" s="71">
        <f t="shared" si="61"/>
        <v>0</v>
      </c>
      <c r="J175" s="71">
        <f t="shared" si="61"/>
        <v>0</v>
      </c>
      <c r="K175" s="71">
        <f t="shared" si="61"/>
        <v>0</v>
      </c>
      <c r="L175" s="71">
        <f t="shared" si="61"/>
        <v>0</v>
      </c>
      <c r="M175" s="71">
        <f t="shared" si="61"/>
        <v>0</v>
      </c>
      <c r="N175" s="71">
        <f t="shared" si="61"/>
        <v>0</v>
      </c>
      <c r="O175" s="71">
        <f t="shared" si="61"/>
        <v>0</v>
      </c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thickTop="1" x14ac:dyDescent="0.25">
      <c r="B176" s="73" t="s">
        <v>31</v>
      </c>
      <c r="C176" s="50">
        <f t="shared" ref="C176:O176" si="62">+C177+C178+C179</f>
        <v>0</v>
      </c>
      <c r="D176" s="50">
        <f t="shared" si="62"/>
        <v>0</v>
      </c>
      <c r="E176" s="50">
        <f t="shared" si="62"/>
        <v>0</v>
      </c>
      <c r="F176" s="50">
        <f t="shared" si="62"/>
        <v>0</v>
      </c>
      <c r="G176" s="50">
        <f t="shared" si="62"/>
        <v>0</v>
      </c>
      <c r="H176" s="50">
        <f t="shared" si="62"/>
        <v>0</v>
      </c>
      <c r="I176" s="50">
        <f t="shared" si="62"/>
        <v>0</v>
      </c>
      <c r="J176" s="50">
        <f t="shared" si="62"/>
        <v>0</v>
      </c>
      <c r="K176" s="50">
        <f t="shared" si="62"/>
        <v>0</v>
      </c>
      <c r="L176" s="50">
        <f t="shared" si="62"/>
        <v>0</v>
      </c>
      <c r="M176" s="50">
        <f t="shared" si="62"/>
        <v>0</v>
      </c>
      <c r="N176" s="50">
        <f t="shared" si="62"/>
        <v>0</v>
      </c>
      <c r="O176" s="50">
        <f t="shared" si="62"/>
        <v>0</v>
      </c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2:26" x14ac:dyDescent="0.25">
      <c r="B177" s="53" t="s">
        <v>74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20">
        <f>SUM(C177:N177)</f>
        <v>0</v>
      </c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2:26" x14ac:dyDescent="0.25">
      <c r="B178" s="53" t="s">
        <v>69</v>
      </c>
      <c r="C178" s="31">
        <v>0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20">
        <f t="shared" ref="O178:O179" si="63">SUM(C178:N178)</f>
        <v>0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2:26" x14ac:dyDescent="0.25">
      <c r="B179" s="53" t="s">
        <v>70</v>
      </c>
      <c r="C179" s="31">
        <v>0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20">
        <f t="shared" si="63"/>
        <v>0</v>
      </c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2:26" x14ac:dyDescent="0.25">
      <c r="B180" s="49" t="s">
        <v>33</v>
      </c>
      <c r="C180" s="50">
        <f t="shared" ref="C180:N180" si="64">+C181+C182+C183</f>
        <v>0</v>
      </c>
      <c r="D180" s="50">
        <f t="shared" si="64"/>
        <v>0</v>
      </c>
      <c r="E180" s="50">
        <f t="shared" si="64"/>
        <v>0</v>
      </c>
      <c r="F180" s="50">
        <f t="shared" si="64"/>
        <v>0</v>
      </c>
      <c r="G180" s="50">
        <f t="shared" si="64"/>
        <v>0</v>
      </c>
      <c r="H180" s="50">
        <f t="shared" si="64"/>
        <v>0</v>
      </c>
      <c r="I180" s="50">
        <f t="shared" si="64"/>
        <v>0</v>
      </c>
      <c r="J180" s="50">
        <f t="shared" si="64"/>
        <v>0</v>
      </c>
      <c r="K180" s="50">
        <f t="shared" si="64"/>
        <v>0</v>
      </c>
      <c r="L180" s="50">
        <f t="shared" si="64"/>
        <v>0</v>
      </c>
      <c r="M180" s="50">
        <f t="shared" si="64"/>
        <v>0</v>
      </c>
      <c r="N180" s="50">
        <f t="shared" si="64"/>
        <v>0</v>
      </c>
      <c r="O180" s="51">
        <f>+O181+O182+O183</f>
        <v>0</v>
      </c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2:26" x14ac:dyDescent="0.25">
      <c r="B181" s="53" t="s">
        <v>68</v>
      </c>
      <c r="C181" s="31">
        <v>0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20">
        <f>SUM(C181:N181)</f>
        <v>0</v>
      </c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2:26" x14ac:dyDescent="0.25">
      <c r="B182" s="53" t="s">
        <v>69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20">
        <f t="shared" ref="O182:O183" si="65">SUM(C182:N182)</f>
        <v>0</v>
      </c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2:26" x14ac:dyDescent="0.25">
      <c r="B183" s="53" t="s">
        <v>70</v>
      </c>
      <c r="C183" s="31">
        <v>0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20">
        <f t="shared" si="65"/>
        <v>0</v>
      </c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2:26" x14ac:dyDescent="0.25">
      <c r="B184" s="85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33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2:26" ht="15.75" thickBot="1" x14ac:dyDescent="0.3">
      <c r="B185" s="70" t="s">
        <v>83</v>
      </c>
      <c r="C185" s="71">
        <f>+C186+C190</f>
        <v>0</v>
      </c>
      <c r="D185" s="71">
        <f t="shared" ref="D185:O185" si="66">+D186+D190</f>
        <v>0</v>
      </c>
      <c r="E185" s="71">
        <f t="shared" si="66"/>
        <v>0</v>
      </c>
      <c r="F185" s="71">
        <f t="shared" si="66"/>
        <v>0</v>
      </c>
      <c r="G185" s="71">
        <f t="shared" si="66"/>
        <v>0</v>
      </c>
      <c r="H185" s="71">
        <f t="shared" si="66"/>
        <v>0</v>
      </c>
      <c r="I185" s="71">
        <f t="shared" si="66"/>
        <v>0</v>
      </c>
      <c r="J185" s="71">
        <f t="shared" si="66"/>
        <v>0</v>
      </c>
      <c r="K185" s="71">
        <f t="shared" si="66"/>
        <v>0</v>
      </c>
      <c r="L185" s="71">
        <f t="shared" si="66"/>
        <v>0</v>
      </c>
      <c r="M185" s="71">
        <f t="shared" si="66"/>
        <v>0</v>
      </c>
      <c r="N185" s="71">
        <f t="shared" si="66"/>
        <v>0</v>
      </c>
      <c r="O185" s="71">
        <f t="shared" si="66"/>
        <v>0</v>
      </c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2:26" ht="15.75" thickTop="1" x14ac:dyDescent="0.25">
      <c r="B186" s="73" t="s">
        <v>31</v>
      </c>
      <c r="C186" s="50">
        <f>+C187+C188+C189</f>
        <v>0</v>
      </c>
      <c r="D186" s="50">
        <f t="shared" ref="D186:O186" si="67">+D187+D188+D189</f>
        <v>0</v>
      </c>
      <c r="E186" s="50">
        <f t="shared" si="67"/>
        <v>0</v>
      </c>
      <c r="F186" s="50">
        <f t="shared" si="67"/>
        <v>0</v>
      </c>
      <c r="G186" s="50">
        <f t="shared" si="67"/>
        <v>0</v>
      </c>
      <c r="H186" s="50">
        <f t="shared" si="67"/>
        <v>0</v>
      </c>
      <c r="I186" s="50">
        <f t="shared" si="67"/>
        <v>0</v>
      </c>
      <c r="J186" s="50">
        <f t="shared" si="67"/>
        <v>0</v>
      </c>
      <c r="K186" s="50">
        <f t="shared" si="67"/>
        <v>0</v>
      </c>
      <c r="L186" s="50">
        <f t="shared" si="67"/>
        <v>0</v>
      </c>
      <c r="M186" s="50">
        <f t="shared" si="67"/>
        <v>0</v>
      </c>
      <c r="N186" s="50">
        <f t="shared" si="67"/>
        <v>0</v>
      </c>
      <c r="O186" s="50">
        <f t="shared" si="67"/>
        <v>0</v>
      </c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2:26" x14ac:dyDescent="0.25">
      <c r="B187" s="53" t="s">
        <v>74</v>
      </c>
      <c r="C187" s="31">
        <v>0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20">
        <f>SUM(C187:N187)</f>
        <v>0</v>
      </c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2:26" x14ac:dyDescent="0.25">
      <c r="B188" s="53" t="s">
        <v>69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20">
        <f>SUM(C188:N188)</f>
        <v>0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2:26" x14ac:dyDescent="0.25">
      <c r="B189" s="53" t="s">
        <v>70</v>
      </c>
      <c r="C189" s="31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20">
        <f>SUM(C189:N189)</f>
        <v>0</v>
      </c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2:26" x14ac:dyDescent="0.25">
      <c r="B190" s="49" t="s">
        <v>33</v>
      </c>
      <c r="C190" s="50">
        <f t="shared" ref="C190:N190" si="68">+C191+C192+C193</f>
        <v>0</v>
      </c>
      <c r="D190" s="50">
        <f t="shared" si="68"/>
        <v>0</v>
      </c>
      <c r="E190" s="50">
        <f t="shared" si="68"/>
        <v>0</v>
      </c>
      <c r="F190" s="50">
        <f t="shared" si="68"/>
        <v>0</v>
      </c>
      <c r="G190" s="50">
        <f t="shared" si="68"/>
        <v>0</v>
      </c>
      <c r="H190" s="50">
        <f t="shared" si="68"/>
        <v>0</v>
      </c>
      <c r="I190" s="50">
        <f t="shared" si="68"/>
        <v>0</v>
      </c>
      <c r="J190" s="50">
        <f t="shared" si="68"/>
        <v>0</v>
      </c>
      <c r="K190" s="50">
        <f t="shared" si="68"/>
        <v>0</v>
      </c>
      <c r="L190" s="50">
        <f t="shared" si="68"/>
        <v>0</v>
      </c>
      <c r="M190" s="50">
        <f t="shared" si="68"/>
        <v>0</v>
      </c>
      <c r="N190" s="50">
        <f t="shared" si="68"/>
        <v>0</v>
      </c>
      <c r="O190" s="51">
        <f>+O191+O192+O193</f>
        <v>0</v>
      </c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2:26" x14ac:dyDescent="0.25">
      <c r="B191" s="53" t="s">
        <v>68</v>
      </c>
      <c r="C191" s="31">
        <v>0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20">
        <f>SUM(C191:N191)</f>
        <v>0</v>
      </c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2:26" x14ac:dyDescent="0.25">
      <c r="B192" s="53" t="s">
        <v>69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20">
        <f>SUM(C192:N192)</f>
        <v>0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x14ac:dyDescent="0.25">
      <c r="B193" s="53" t="s">
        <v>70</v>
      </c>
      <c r="C193" s="31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20">
        <f>SUM(C193:N193)</f>
        <v>0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x14ac:dyDescent="0.25">
      <c r="B194" s="53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20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44" customFormat="1" ht="15.75" thickBot="1" x14ac:dyDescent="0.3">
      <c r="A195" s="43"/>
      <c r="B195" s="70" t="s">
        <v>84</v>
      </c>
      <c r="C195" s="71">
        <f>+C196+C200</f>
        <v>16113.939434730004</v>
      </c>
      <c r="D195" s="71">
        <f t="shared" ref="D195:N195" si="69">+D196+D200</f>
        <v>16113.939434730004</v>
      </c>
      <c r="E195" s="71">
        <f t="shared" si="69"/>
        <v>16113.939434730004</v>
      </c>
      <c r="F195" s="71">
        <f t="shared" si="69"/>
        <v>16113.939434730004</v>
      </c>
      <c r="G195" s="71">
        <f t="shared" si="69"/>
        <v>16113.939434730004</v>
      </c>
      <c r="H195" s="71">
        <f t="shared" si="69"/>
        <v>16113.939434730004</v>
      </c>
      <c r="I195" s="71">
        <f t="shared" si="69"/>
        <v>16113.939434730004</v>
      </c>
      <c r="J195" s="71">
        <f t="shared" si="69"/>
        <v>16113.939434730004</v>
      </c>
      <c r="K195" s="71">
        <f t="shared" si="69"/>
        <v>0</v>
      </c>
      <c r="L195" s="71">
        <f t="shared" si="69"/>
        <v>0</v>
      </c>
      <c r="M195" s="71">
        <f t="shared" si="69"/>
        <v>0</v>
      </c>
      <c r="N195" s="71">
        <f t="shared" si="69"/>
        <v>0</v>
      </c>
      <c r="O195" s="72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44" customFormat="1" ht="15.75" thickTop="1" x14ac:dyDescent="0.25">
      <c r="A196" s="43"/>
      <c r="B196" s="73" t="s">
        <v>31</v>
      </c>
      <c r="C196" s="50">
        <f t="shared" ref="C196:N196" si="70">SUM(C197:C199)</f>
        <v>16113.939434730004</v>
      </c>
      <c r="D196" s="50">
        <f t="shared" si="70"/>
        <v>16113.939434730004</v>
      </c>
      <c r="E196" s="50">
        <f t="shared" si="70"/>
        <v>16113.939434730004</v>
      </c>
      <c r="F196" s="50">
        <f t="shared" si="70"/>
        <v>16113.939434730004</v>
      </c>
      <c r="G196" s="50">
        <f t="shared" si="70"/>
        <v>16113.939434730004</v>
      </c>
      <c r="H196" s="50">
        <f t="shared" si="70"/>
        <v>16113.939434730004</v>
      </c>
      <c r="I196" s="50">
        <f t="shared" si="70"/>
        <v>16113.939434730004</v>
      </c>
      <c r="J196" s="50">
        <f t="shared" si="70"/>
        <v>16113.939434730004</v>
      </c>
      <c r="K196" s="50">
        <f t="shared" si="70"/>
        <v>0</v>
      </c>
      <c r="L196" s="50">
        <f t="shared" si="70"/>
        <v>0</v>
      </c>
      <c r="M196" s="50">
        <f t="shared" si="70"/>
        <v>0</v>
      </c>
      <c r="N196" s="50">
        <f t="shared" si="70"/>
        <v>0</v>
      </c>
      <c r="O196" s="51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s="44" customFormat="1" x14ac:dyDescent="0.25">
      <c r="A197" s="43"/>
      <c r="B197" s="53" t="s">
        <v>74</v>
      </c>
      <c r="C197" s="28">
        <f>+C155-C165-C177-C187</f>
        <v>16113.939434730004</v>
      </c>
      <c r="D197" s="28">
        <f>+D155-D165-D177-D187</f>
        <v>16113.939434730004</v>
      </c>
      <c r="E197" s="28">
        <f>+E155-E165-E177-E187</f>
        <v>16113.939434730004</v>
      </c>
      <c r="F197" s="28">
        <f t="shared" ref="F197:N197" si="71">+F155-F165-F177-F187</f>
        <v>16113.939434730004</v>
      </c>
      <c r="G197" s="28">
        <f t="shared" si="71"/>
        <v>16113.939434730004</v>
      </c>
      <c r="H197" s="28">
        <f>+H155-H165-H177-H187</f>
        <v>16113.939434730004</v>
      </c>
      <c r="I197" s="28">
        <f>+I155-I165-I177-I187</f>
        <v>16113.939434730004</v>
      </c>
      <c r="J197" s="28">
        <f t="shared" ref="J197:L198" si="72">+J155-J165-J177-J187</f>
        <v>16113.939434730004</v>
      </c>
      <c r="K197" s="28">
        <f t="shared" si="72"/>
        <v>0</v>
      </c>
      <c r="L197" s="28">
        <f t="shared" si="72"/>
        <v>0</v>
      </c>
      <c r="M197" s="28">
        <f t="shared" si="71"/>
        <v>0</v>
      </c>
      <c r="N197" s="28">
        <f t="shared" si="71"/>
        <v>0</v>
      </c>
      <c r="O197" s="20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s="44" customFormat="1" x14ac:dyDescent="0.25">
      <c r="A198" s="43"/>
      <c r="B198" s="53" t="s">
        <v>69</v>
      </c>
      <c r="C198" s="67">
        <f t="shared" ref="C198:N199" si="73">+C156-C167-C178-C188</f>
        <v>0</v>
      </c>
      <c r="D198" s="67">
        <f t="shared" si="73"/>
        <v>0</v>
      </c>
      <c r="E198" s="67">
        <f t="shared" si="73"/>
        <v>0</v>
      </c>
      <c r="F198" s="67">
        <f t="shared" si="73"/>
        <v>0</v>
      </c>
      <c r="G198" s="67">
        <f t="shared" si="73"/>
        <v>0</v>
      </c>
      <c r="H198" s="67">
        <f t="shared" si="73"/>
        <v>0</v>
      </c>
      <c r="I198" s="67">
        <f t="shared" si="73"/>
        <v>0</v>
      </c>
      <c r="J198" s="28">
        <f t="shared" si="72"/>
        <v>0</v>
      </c>
      <c r="K198" s="67">
        <f t="shared" ref="K198:N199" si="74">+K156-K167-K178-K188</f>
        <v>0</v>
      </c>
      <c r="L198" s="67">
        <f t="shared" si="74"/>
        <v>0</v>
      </c>
      <c r="M198" s="67">
        <f t="shared" si="73"/>
        <v>0</v>
      </c>
      <c r="N198" s="67">
        <f t="shared" si="73"/>
        <v>0</v>
      </c>
      <c r="O198" s="20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s="44" customFormat="1" x14ac:dyDescent="0.25">
      <c r="A199" s="43"/>
      <c r="B199" s="53" t="s">
        <v>70</v>
      </c>
      <c r="C199" s="67">
        <f>+C157-C168-C179-C189</f>
        <v>0</v>
      </c>
      <c r="D199" s="67">
        <f>+D157-D168-D179-D189</f>
        <v>0</v>
      </c>
      <c r="E199" s="67">
        <f t="shared" si="73"/>
        <v>0</v>
      </c>
      <c r="F199" s="67">
        <f t="shared" si="73"/>
        <v>0</v>
      </c>
      <c r="G199" s="67">
        <f>+G157-G168-G179-G189</f>
        <v>0</v>
      </c>
      <c r="H199" s="67">
        <f t="shared" si="73"/>
        <v>0</v>
      </c>
      <c r="I199" s="67">
        <f>+I157-I168-I179-I189</f>
        <v>0</v>
      </c>
      <c r="J199" s="28">
        <f>+J157-J167-J179-J189</f>
        <v>0</v>
      </c>
      <c r="K199" s="67">
        <f t="shared" si="74"/>
        <v>0</v>
      </c>
      <c r="L199" s="67">
        <f t="shared" si="74"/>
        <v>0</v>
      </c>
      <c r="M199" s="67">
        <f t="shared" si="74"/>
        <v>0</v>
      </c>
      <c r="N199" s="67">
        <f t="shared" si="74"/>
        <v>0</v>
      </c>
      <c r="O199" s="20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s="44" customFormat="1" x14ac:dyDescent="0.25">
      <c r="A200" s="43"/>
      <c r="B200" s="49" t="s">
        <v>43</v>
      </c>
      <c r="C200" s="50">
        <f t="shared" ref="C200:N200" si="75">SUM(C201:C203)</f>
        <v>0</v>
      </c>
      <c r="D200" s="50">
        <f t="shared" si="75"/>
        <v>0</v>
      </c>
      <c r="E200" s="51">
        <f t="shared" si="75"/>
        <v>0</v>
      </c>
      <c r="F200" s="51">
        <f t="shared" si="75"/>
        <v>0</v>
      </c>
      <c r="G200" s="51">
        <f t="shared" si="75"/>
        <v>0</v>
      </c>
      <c r="H200" s="51">
        <f t="shared" si="75"/>
        <v>0</v>
      </c>
      <c r="I200" s="51">
        <f t="shared" si="75"/>
        <v>0</v>
      </c>
      <c r="J200" s="51">
        <f t="shared" si="75"/>
        <v>0</v>
      </c>
      <c r="K200" s="51">
        <f t="shared" si="75"/>
        <v>0</v>
      </c>
      <c r="L200" s="51">
        <f t="shared" si="75"/>
        <v>0</v>
      </c>
      <c r="M200" s="51">
        <f t="shared" si="75"/>
        <v>0</v>
      </c>
      <c r="N200" s="51">
        <f t="shared" si="75"/>
        <v>0</v>
      </c>
      <c r="O200" s="51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s="44" customFormat="1" x14ac:dyDescent="0.25">
      <c r="A201" s="43"/>
      <c r="B201" s="53" t="s">
        <v>68</v>
      </c>
      <c r="C201" s="67">
        <f t="shared" ref="C201:N203" si="76">+C159-C171-C181-C191</f>
        <v>0</v>
      </c>
      <c r="D201" s="67">
        <f t="shared" si="76"/>
        <v>0</v>
      </c>
      <c r="E201" s="67">
        <f t="shared" si="76"/>
        <v>0</v>
      </c>
      <c r="F201" s="67">
        <f t="shared" si="76"/>
        <v>0</v>
      </c>
      <c r="G201" s="67">
        <f t="shared" si="76"/>
        <v>0</v>
      </c>
      <c r="H201" s="67">
        <f t="shared" si="76"/>
        <v>0</v>
      </c>
      <c r="I201" s="67">
        <f t="shared" si="76"/>
        <v>0</v>
      </c>
      <c r="J201" s="67">
        <f t="shared" si="76"/>
        <v>0</v>
      </c>
      <c r="K201" s="67">
        <f t="shared" si="76"/>
        <v>0</v>
      </c>
      <c r="L201" s="67">
        <f t="shared" si="76"/>
        <v>0</v>
      </c>
      <c r="M201" s="67">
        <f t="shared" si="76"/>
        <v>0</v>
      </c>
      <c r="N201" s="67">
        <f t="shared" si="76"/>
        <v>0</v>
      </c>
      <c r="O201" s="20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s="44" customFormat="1" x14ac:dyDescent="0.25">
      <c r="A202" s="43"/>
      <c r="B202" s="53" t="s">
        <v>69</v>
      </c>
      <c r="C202" s="67">
        <f t="shared" si="76"/>
        <v>0</v>
      </c>
      <c r="D202" s="67">
        <f t="shared" si="76"/>
        <v>0</v>
      </c>
      <c r="E202" s="67">
        <f t="shared" si="76"/>
        <v>0</v>
      </c>
      <c r="F202" s="67">
        <f t="shared" si="76"/>
        <v>0</v>
      </c>
      <c r="G202" s="67">
        <f t="shared" si="76"/>
        <v>0</v>
      </c>
      <c r="H202" s="67">
        <f t="shared" si="76"/>
        <v>0</v>
      </c>
      <c r="I202" s="67">
        <f t="shared" si="76"/>
        <v>0</v>
      </c>
      <c r="J202" s="67">
        <f t="shared" si="76"/>
        <v>0</v>
      </c>
      <c r="K202" s="67">
        <f t="shared" si="76"/>
        <v>0</v>
      </c>
      <c r="L202" s="67">
        <f t="shared" si="76"/>
        <v>0</v>
      </c>
      <c r="M202" s="67">
        <f t="shared" si="76"/>
        <v>0</v>
      </c>
      <c r="N202" s="67">
        <f t="shared" si="76"/>
        <v>0</v>
      </c>
      <c r="O202" s="20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s="44" customFormat="1" x14ac:dyDescent="0.25">
      <c r="A203" s="43"/>
      <c r="B203" s="53" t="s">
        <v>70</v>
      </c>
      <c r="C203" s="67">
        <f t="shared" si="76"/>
        <v>0</v>
      </c>
      <c r="D203" s="67">
        <f t="shared" si="76"/>
        <v>0</v>
      </c>
      <c r="E203" s="67">
        <f t="shared" si="76"/>
        <v>0</v>
      </c>
      <c r="F203" s="67">
        <f t="shared" si="76"/>
        <v>0</v>
      </c>
      <c r="G203" s="67">
        <f t="shared" si="76"/>
        <v>0</v>
      </c>
      <c r="H203" s="67">
        <f t="shared" si="76"/>
        <v>0</v>
      </c>
      <c r="I203" s="67">
        <f t="shared" si="76"/>
        <v>0</v>
      </c>
      <c r="J203" s="67">
        <f t="shared" si="76"/>
        <v>0</v>
      </c>
      <c r="K203" s="67">
        <f t="shared" si="76"/>
        <v>0</v>
      </c>
      <c r="L203" s="67">
        <f t="shared" si="76"/>
        <v>0</v>
      </c>
      <c r="M203" s="67">
        <f t="shared" si="76"/>
        <v>0</v>
      </c>
      <c r="N203" s="67">
        <f t="shared" si="76"/>
        <v>0</v>
      </c>
      <c r="O203" s="20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s="44" customFormat="1" x14ac:dyDescent="0.25">
      <c r="A204" s="43"/>
      <c r="B204" s="8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33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thickBot="1" x14ac:dyDescent="0.3">
      <c r="B205" s="70" t="s">
        <v>85</v>
      </c>
      <c r="C205" s="71">
        <f>+C206+C210</f>
        <v>-6.1039995205293698</v>
      </c>
      <c r="D205" s="71">
        <f t="shared" ref="D205:O205" si="77">+D206+D210</f>
        <v>4.6359632685321728E-2</v>
      </c>
      <c r="E205" s="71">
        <f t="shared" si="77"/>
        <v>0.27843436809391786</v>
      </c>
      <c r="F205" s="71">
        <f t="shared" si="77"/>
        <v>-1.3319428807899705</v>
      </c>
      <c r="G205" s="71">
        <f t="shared" si="77"/>
        <v>-5.4041337998569805E-2</v>
      </c>
      <c r="H205" s="71">
        <f t="shared" si="77"/>
        <v>-0.13879682746362398</v>
      </c>
      <c r="I205" s="71">
        <f t="shared" si="77"/>
        <v>33.365807140687529</v>
      </c>
      <c r="J205" s="71">
        <f t="shared" si="77"/>
        <v>8.3261878093255248E-2</v>
      </c>
      <c r="K205" s="71">
        <f t="shared" si="77"/>
        <v>0</v>
      </c>
      <c r="L205" s="71">
        <f t="shared" si="77"/>
        <v>0</v>
      </c>
      <c r="M205" s="71">
        <f t="shared" si="77"/>
        <v>0</v>
      </c>
      <c r="N205" s="71">
        <f t="shared" si="77"/>
        <v>0</v>
      </c>
      <c r="O205" s="71">
        <f t="shared" si="77"/>
        <v>26.145082452778489</v>
      </c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thickTop="1" x14ac:dyDescent="0.25">
      <c r="B206" s="73" t="s">
        <v>86</v>
      </c>
      <c r="C206" s="50">
        <f t="shared" ref="C206:O206" si="78">SUM(C207:C209)</f>
        <v>-6.1039995205293698</v>
      </c>
      <c r="D206" s="50">
        <f t="shared" si="78"/>
        <v>4.6359632685321728E-2</v>
      </c>
      <c r="E206" s="50">
        <f t="shared" si="78"/>
        <v>0.27843436809391786</v>
      </c>
      <c r="F206" s="50">
        <f t="shared" si="78"/>
        <v>-1.3319428807899705</v>
      </c>
      <c r="G206" s="50">
        <f t="shared" si="78"/>
        <v>-5.4041337998569805E-2</v>
      </c>
      <c r="H206" s="50">
        <f t="shared" si="78"/>
        <v>-0.13879682746362398</v>
      </c>
      <c r="I206" s="50">
        <f t="shared" si="78"/>
        <v>33.365807140687529</v>
      </c>
      <c r="J206" s="50">
        <f t="shared" si="78"/>
        <v>8.3261878093255248E-2</v>
      </c>
      <c r="K206" s="50">
        <f t="shared" si="78"/>
        <v>0</v>
      </c>
      <c r="L206" s="50">
        <f t="shared" si="78"/>
        <v>0</v>
      </c>
      <c r="M206" s="50">
        <f t="shared" si="78"/>
        <v>0</v>
      </c>
      <c r="N206" s="50">
        <f t="shared" si="78"/>
        <v>0</v>
      </c>
      <c r="O206" s="50">
        <f t="shared" si="78"/>
        <v>26.145082452778489</v>
      </c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x14ac:dyDescent="0.25">
      <c r="B207" s="53" t="s">
        <v>74</v>
      </c>
      <c r="C207" s="31">
        <f t="shared" ref="C207:G207" si="79">C97-C109-C122-C143-C132-C112</f>
        <v>-6.1009574580293702</v>
      </c>
      <c r="D207" s="28">
        <f t="shared" si="79"/>
        <v>4.6359632685323504E-2</v>
      </c>
      <c r="E207" s="86">
        <f t="shared" si="79"/>
        <v>0.27832299878991762</v>
      </c>
      <c r="F207" s="31">
        <f t="shared" si="79"/>
        <v>-0.34044636124997396</v>
      </c>
      <c r="G207" s="31">
        <f t="shared" si="79"/>
        <v>-5.4041337998569361E-2</v>
      </c>
      <c r="H207" s="31">
        <f>H97-H109-H122-H143-H132-H112</f>
        <v>-0.13873013811462442</v>
      </c>
      <c r="I207" s="31">
        <f t="shared" ref="I207:M207" si="80">I97-I109-I122-I143-I132-I112</f>
        <v>33.34916012193753</v>
      </c>
      <c r="J207" s="31">
        <f t="shared" si="80"/>
        <v>8.3261878093253472E-2</v>
      </c>
      <c r="K207" s="31">
        <f t="shared" si="80"/>
        <v>0</v>
      </c>
      <c r="L207" s="31">
        <f t="shared" si="80"/>
        <v>0</v>
      </c>
      <c r="M207" s="31">
        <f t="shared" si="80"/>
        <v>0</v>
      </c>
      <c r="N207" s="31">
        <f>N97-N109-N122-N143-N132-N112</f>
        <v>0</v>
      </c>
      <c r="O207" s="20">
        <f>SUM(C207:N207)</f>
        <v>27.122929336113486</v>
      </c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x14ac:dyDescent="0.25">
      <c r="B208" s="53" t="s">
        <v>69</v>
      </c>
      <c r="C208" s="31">
        <f>+C99-C111-C123-C145-C134</f>
        <v>0</v>
      </c>
      <c r="D208" s="31">
        <f>+D99-D111-D123-D145-D134</f>
        <v>0</v>
      </c>
      <c r="E208" s="31">
        <f t="shared" ref="E208:N208" si="81">+E99-E111-E123-E145-E134</f>
        <v>0</v>
      </c>
      <c r="F208" s="31">
        <f t="shared" si="81"/>
        <v>0</v>
      </c>
      <c r="G208" s="31">
        <f t="shared" si="81"/>
        <v>0</v>
      </c>
      <c r="H208" s="31">
        <f t="shared" si="81"/>
        <v>0</v>
      </c>
      <c r="I208" s="31">
        <f t="shared" si="81"/>
        <v>0</v>
      </c>
      <c r="J208" s="31">
        <f t="shared" si="81"/>
        <v>0</v>
      </c>
      <c r="K208" s="31">
        <f t="shared" si="81"/>
        <v>0</v>
      </c>
      <c r="L208" s="31">
        <f t="shared" si="81"/>
        <v>0</v>
      </c>
      <c r="M208" s="31">
        <f t="shared" si="81"/>
        <v>0</v>
      </c>
      <c r="N208" s="31">
        <f t="shared" si="81"/>
        <v>0</v>
      </c>
      <c r="O208" s="20">
        <f t="shared" ref="O208:O209" si="82">SUM(C208:N208)</f>
        <v>0</v>
      </c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x14ac:dyDescent="0.25">
      <c r="B209" s="53" t="s">
        <v>70</v>
      </c>
      <c r="C209" s="31">
        <f>C100-C113-C124-C146-C135</f>
        <v>-3.0420624999996093E-3</v>
      </c>
      <c r="D209" s="31">
        <f>D100-D113-D124-D146-D135</f>
        <v>-1.7763568394002505E-15</v>
      </c>
      <c r="E209" s="31">
        <f t="shared" ref="E209:N209" si="83">E100-E113-E124-E146-E135</f>
        <v>1.113693040002417E-4</v>
      </c>
      <c r="F209" s="31">
        <f t="shared" si="83"/>
        <v>-0.99149651953999651</v>
      </c>
      <c r="G209" s="31">
        <f>G100-G113-G124-G146-G135</f>
        <v>-4.4408920985006262E-16</v>
      </c>
      <c r="H209" s="31">
        <f t="shared" si="83"/>
        <v>-6.6689348999560139E-5</v>
      </c>
      <c r="I209" s="31">
        <f t="shared" si="83"/>
        <v>1.6647018749998743E-2</v>
      </c>
      <c r="J209" s="31">
        <f t="shared" si="83"/>
        <v>1.7763568394002505E-15</v>
      </c>
      <c r="K209" s="31">
        <f t="shared" si="83"/>
        <v>0</v>
      </c>
      <c r="L209" s="31">
        <f t="shared" si="83"/>
        <v>0</v>
      </c>
      <c r="M209" s="31">
        <f t="shared" si="83"/>
        <v>0</v>
      </c>
      <c r="N209" s="31">
        <f t="shared" si="83"/>
        <v>0</v>
      </c>
      <c r="O209" s="20">
        <f t="shared" si="82"/>
        <v>-0.97784688333499714</v>
      </c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x14ac:dyDescent="0.25">
      <c r="B210" s="49" t="s">
        <v>33</v>
      </c>
      <c r="C210" s="50">
        <f t="shared" ref="C210:O210" si="84">SUM(C211:C213)</f>
        <v>0</v>
      </c>
      <c r="D210" s="50">
        <f t="shared" si="84"/>
        <v>0</v>
      </c>
      <c r="E210" s="50">
        <f t="shared" si="84"/>
        <v>0</v>
      </c>
      <c r="F210" s="50">
        <f t="shared" si="84"/>
        <v>0</v>
      </c>
      <c r="G210" s="50">
        <f t="shared" si="84"/>
        <v>0</v>
      </c>
      <c r="H210" s="50">
        <f t="shared" si="84"/>
        <v>0</v>
      </c>
      <c r="I210" s="50">
        <f t="shared" si="84"/>
        <v>0</v>
      </c>
      <c r="J210" s="50">
        <f t="shared" si="84"/>
        <v>0</v>
      </c>
      <c r="K210" s="50">
        <f t="shared" si="84"/>
        <v>0</v>
      </c>
      <c r="L210" s="50">
        <f t="shared" si="84"/>
        <v>0</v>
      </c>
      <c r="M210" s="50">
        <f t="shared" si="84"/>
        <v>0</v>
      </c>
      <c r="N210" s="50">
        <f t="shared" si="84"/>
        <v>0</v>
      </c>
      <c r="O210" s="51">
        <f t="shared" si="84"/>
        <v>0</v>
      </c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x14ac:dyDescent="0.25">
      <c r="B211" s="66" t="s">
        <v>87</v>
      </c>
      <c r="C211" s="31">
        <f t="shared" ref="C211:N213" si="85">C103-C116-C126-C149-C137</f>
        <v>0</v>
      </c>
      <c r="D211" s="31">
        <f t="shared" si="85"/>
        <v>0</v>
      </c>
      <c r="E211" s="31">
        <f t="shared" si="85"/>
        <v>0</v>
      </c>
      <c r="F211" s="31">
        <f>F103-F116-F126-F149-F137</f>
        <v>0</v>
      </c>
      <c r="G211" s="31">
        <f t="shared" si="85"/>
        <v>0</v>
      </c>
      <c r="H211" s="31">
        <f t="shared" si="85"/>
        <v>0</v>
      </c>
      <c r="I211" s="31">
        <f t="shared" si="85"/>
        <v>0</v>
      </c>
      <c r="J211" s="31">
        <f t="shared" si="85"/>
        <v>0</v>
      </c>
      <c r="K211" s="31">
        <f t="shared" si="85"/>
        <v>0</v>
      </c>
      <c r="L211" s="31">
        <f t="shared" si="85"/>
        <v>0</v>
      </c>
      <c r="M211" s="31">
        <f t="shared" si="85"/>
        <v>0</v>
      </c>
      <c r="N211" s="31">
        <f t="shared" si="85"/>
        <v>0</v>
      </c>
      <c r="O211" s="20">
        <f>SUM(C211:N211)</f>
        <v>0</v>
      </c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x14ac:dyDescent="0.25">
      <c r="B212" s="53" t="s">
        <v>69</v>
      </c>
      <c r="C212" s="31">
        <f t="shared" si="85"/>
        <v>0</v>
      </c>
      <c r="D212" s="31">
        <f t="shared" si="85"/>
        <v>0</v>
      </c>
      <c r="E212" s="31">
        <f t="shared" si="85"/>
        <v>0</v>
      </c>
      <c r="F212" s="31">
        <f t="shared" si="85"/>
        <v>0</v>
      </c>
      <c r="G212" s="31">
        <f t="shared" si="85"/>
        <v>0</v>
      </c>
      <c r="H212" s="31">
        <f t="shared" si="85"/>
        <v>0</v>
      </c>
      <c r="I212" s="31">
        <f t="shared" si="85"/>
        <v>0</v>
      </c>
      <c r="J212" s="31">
        <f t="shared" si="85"/>
        <v>0</v>
      </c>
      <c r="K212" s="31">
        <f t="shared" si="85"/>
        <v>0</v>
      </c>
      <c r="L212" s="31">
        <f t="shared" si="85"/>
        <v>0</v>
      </c>
      <c r="M212" s="31">
        <f t="shared" si="85"/>
        <v>0</v>
      </c>
      <c r="N212" s="31">
        <f t="shared" si="85"/>
        <v>0</v>
      </c>
      <c r="O212" s="20">
        <f t="shared" ref="O212:O213" si="86">SUM(C212:N212)</f>
        <v>0</v>
      </c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x14ac:dyDescent="0.25">
      <c r="B213" s="53" t="s">
        <v>70</v>
      </c>
      <c r="C213" s="31">
        <f t="shared" si="85"/>
        <v>0</v>
      </c>
      <c r="D213" s="31">
        <f t="shared" si="85"/>
        <v>0</v>
      </c>
      <c r="E213" s="31">
        <f t="shared" si="85"/>
        <v>0</v>
      </c>
      <c r="F213" s="31">
        <f t="shared" si="85"/>
        <v>0</v>
      </c>
      <c r="G213" s="31">
        <f t="shared" si="85"/>
        <v>0</v>
      </c>
      <c r="H213" s="31">
        <f t="shared" si="85"/>
        <v>0</v>
      </c>
      <c r="I213" s="31">
        <f t="shared" si="85"/>
        <v>0</v>
      </c>
      <c r="J213" s="31">
        <f t="shared" si="85"/>
        <v>0</v>
      </c>
      <c r="K213" s="31">
        <f t="shared" si="85"/>
        <v>0</v>
      </c>
      <c r="L213" s="31">
        <f t="shared" si="85"/>
        <v>0</v>
      </c>
      <c r="M213" s="31">
        <f t="shared" si="85"/>
        <v>0</v>
      </c>
      <c r="N213" s="31">
        <f t="shared" si="85"/>
        <v>0</v>
      </c>
      <c r="O213" s="20">
        <f t="shared" si="86"/>
        <v>0</v>
      </c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x14ac:dyDescent="0.25">
      <c r="B214" s="53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3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s="44" customFormat="1" ht="15.75" thickBot="1" x14ac:dyDescent="0.3">
      <c r="A215" s="43"/>
      <c r="B215" s="70" t="s">
        <v>88</v>
      </c>
      <c r="C215" s="71">
        <f t="shared" ref="C215:N215" si="87">+C216+C220</f>
        <v>16113.939434730004</v>
      </c>
      <c r="D215" s="71">
        <f t="shared" si="87"/>
        <v>16113.939434730004</v>
      </c>
      <c r="E215" s="71">
        <f t="shared" si="87"/>
        <v>16113.939434730004</v>
      </c>
      <c r="F215" s="71">
        <f t="shared" si="87"/>
        <v>16113.939434730004</v>
      </c>
      <c r="G215" s="71">
        <f t="shared" si="87"/>
        <v>16113.939434730004</v>
      </c>
      <c r="H215" s="71">
        <f t="shared" si="87"/>
        <v>16113.939434730004</v>
      </c>
      <c r="I215" s="71">
        <f t="shared" si="87"/>
        <v>16113.939434730004</v>
      </c>
      <c r="J215" s="71">
        <f t="shared" si="87"/>
        <v>16113.939434730004</v>
      </c>
      <c r="K215" s="71">
        <f t="shared" si="87"/>
        <v>0</v>
      </c>
      <c r="L215" s="71">
        <f t="shared" si="87"/>
        <v>0</v>
      </c>
      <c r="M215" s="71">
        <f t="shared" si="87"/>
        <v>0</v>
      </c>
      <c r="N215" s="71">
        <f t="shared" si="87"/>
        <v>0</v>
      </c>
      <c r="O215" s="72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s="44" customFormat="1" ht="15.75" thickTop="1" x14ac:dyDescent="0.25">
      <c r="A216" s="43"/>
      <c r="B216" s="73" t="s">
        <v>31</v>
      </c>
      <c r="C216" s="50">
        <f t="shared" ref="C216:N216" si="88">SUM(C217:C219)</f>
        <v>16113.939434730004</v>
      </c>
      <c r="D216" s="50">
        <f t="shared" si="88"/>
        <v>16113.939434730004</v>
      </c>
      <c r="E216" s="50">
        <f t="shared" si="88"/>
        <v>16113.939434730004</v>
      </c>
      <c r="F216" s="50">
        <f t="shared" si="88"/>
        <v>16113.939434730004</v>
      </c>
      <c r="G216" s="50">
        <f t="shared" si="88"/>
        <v>16113.939434730004</v>
      </c>
      <c r="H216" s="50">
        <f t="shared" si="88"/>
        <v>16113.939434730004</v>
      </c>
      <c r="I216" s="50">
        <f t="shared" si="88"/>
        <v>16113.939434730004</v>
      </c>
      <c r="J216" s="50">
        <f t="shared" si="88"/>
        <v>16113.939434730004</v>
      </c>
      <c r="K216" s="50">
        <f t="shared" si="88"/>
        <v>0</v>
      </c>
      <c r="L216" s="50">
        <f t="shared" si="88"/>
        <v>0</v>
      </c>
      <c r="M216" s="50">
        <f t="shared" si="88"/>
        <v>0</v>
      </c>
      <c r="N216" s="50">
        <f t="shared" si="88"/>
        <v>0</v>
      </c>
      <c r="O216" s="51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s="44" customFormat="1" x14ac:dyDescent="0.25">
      <c r="A217" s="43"/>
      <c r="B217" s="53" t="s">
        <v>74</v>
      </c>
      <c r="C217" s="28">
        <f>+C197+C143</f>
        <v>16113.939434730004</v>
      </c>
      <c r="D217" s="28">
        <f>+D197+D143</f>
        <v>16113.939434730004</v>
      </c>
      <c r="E217" s="28">
        <f>+E197+E143</f>
        <v>16113.939434730004</v>
      </c>
      <c r="F217" s="28">
        <f t="shared" ref="F217:N217" si="89">+F197+F143</f>
        <v>16113.939434730004</v>
      </c>
      <c r="G217" s="28">
        <f t="shared" si="89"/>
        <v>16113.939434730004</v>
      </c>
      <c r="H217" s="28">
        <f t="shared" si="89"/>
        <v>16113.939434730004</v>
      </c>
      <c r="I217" s="28">
        <f t="shared" si="89"/>
        <v>16113.939434730004</v>
      </c>
      <c r="J217" s="28">
        <f>+J197+J143</f>
        <v>16113.939434730004</v>
      </c>
      <c r="K217" s="28">
        <f>+K197+K143</f>
        <v>0</v>
      </c>
      <c r="L217" s="28">
        <f>+L197+L143</f>
        <v>0</v>
      </c>
      <c r="M217" s="28">
        <f>+M197+M143</f>
        <v>0</v>
      </c>
      <c r="N217" s="28">
        <f t="shared" si="89"/>
        <v>0</v>
      </c>
      <c r="O217" s="20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s="44" customFormat="1" x14ac:dyDescent="0.25">
      <c r="A218" s="43"/>
      <c r="B218" s="53" t="s">
        <v>69</v>
      </c>
      <c r="C218" s="67">
        <f t="shared" ref="C218:N219" si="90">+C198+C145</f>
        <v>0</v>
      </c>
      <c r="D218" s="67">
        <f t="shared" si="90"/>
        <v>0</v>
      </c>
      <c r="E218" s="67">
        <f t="shared" si="90"/>
        <v>0</v>
      </c>
      <c r="F218" s="67">
        <f t="shared" si="90"/>
        <v>0</v>
      </c>
      <c r="G218" s="67">
        <f t="shared" si="90"/>
        <v>0</v>
      </c>
      <c r="H218" s="67">
        <f t="shared" si="90"/>
        <v>0</v>
      </c>
      <c r="I218" s="67">
        <f t="shared" si="90"/>
        <v>0</v>
      </c>
      <c r="J218" s="67">
        <f t="shared" si="90"/>
        <v>0</v>
      </c>
      <c r="K218" s="67">
        <f t="shared" si="90"/>
        <v>0</v>
      </c>
      <c r="L218" s="67">
        <f t="shared" si="90"/>
        <v>0</v>
      </c>
      <c r="M218" s="67">
        <f t="shared" si="90"/>
        <v>0</v>
      </c>
      <c r="N218" s="67">
        <f t="shared" si="90"/>
        <v>0</v>
      </c>
      <c r="O218" s="20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s="44" customFormat="1" x14ac:dyDescent="0.25">
      <c r="A219" s="43"/>
      <c r="B219" s="53" t="s">
        <v>70</v>
      </c>
      <c r="C219" s="67">
        <f>+C199+C146</f>
        <v>0</v>
      </c>
      <c r="D219" s="67">
        <f>+D199+D146</f>
        <v>0</v>
      </c>
      <c r="E219" s="67">
        <f>+E199+E146</f>
        <v>0</v>
      </c>
      <c r="F219" s="67">
        <f>+F199+F146</f>
        <v>0</v>
      </c>
      <c r="G219" s="67">
        <f t="shared" si="90"/>
        <v>0</v>
      </c>
      <c r="H219" s="67">
        <f>+H199+H146</f>
        <v>0</v>
      </c>
      <c r="I219" s="67">
        <f>+I199+I146</f>
        <v>0</v>
      </c>
      <c r="J219" s="67">
        <f>+J199+J146</f>
        <v>0</v>
      </c>
      <c r="K219" s="67">
        <f t="shared" si="90"/>
        <v>0</v>
      </c>
      <c r="L219" s="67">
        <f t="shared" si="90"/>
        <v>0</v>
      </c>
      <c r="M219" s="67">
        <f t="shared" si="90"/>
        <v>0</v>
      </c>
      <c r="N219" s="67">
        <f>+N199+N146</f>
        <v>0</v>
      </c>
      <c r="O219" s="20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s="44" customFormat="1" x14ac:dyDescent="0.25">
      <c r="A220" s="43"/>
      <c r="B220" s="49" t="s">
        <v>43</v>
      </c>
      <c r="C220" s="50">
        <f t="shared" ref="C220:N220" si="91">SUM(C221:C223)</f>
        <v>0</v>
      </c>
      <c r="D220" s="50">
        <f t="shared" si="91"/>
        <v>0</v>
      </c>
      <c r="E220" s="50">
        <f t="shared" si="91"/>
        <v>0</v>
      </c>
      <c r="F220" s="50">
        <f t="shared" si="91"/>
        <v>0</v>
      </c>
      <c r="G220" s="50">
        <f t="shared" si="91"/>
        <v>0</v>
      </c>
      <c r="H220" s="50">
        <f t="shared" si="91"/>
        <v>0</v>
      </c>
      <c r="I220" s="50">
        <f t="shared" si="91"/>
        <v>0</v>
      </c>
      <c r="J220" s="50">
        <f t="shared" si="91"/>
        <v>0</v>
      </c>
      <c r="K220" s="50">
        <f t="shared" si="91"/>
        <v>0</v>
      </c>
      <c r="L220" s="50">
        <f t="shared" si="91"/>
        <v>0</v>
      </c>
      <c r="M220" s="50">
        <f t="shared" si="91"/>
        <v>0</v>
      </c>
      <c r="N220" s="50">
        <f t="shared" si="91"/>
        <v>0</v>
      </c>
      <c r="O220" s="51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s="44" customFormat="1" x14ac:dyDescent="0.25">
      <c r="A221" s="43"/>
      <c r="B221" s="53" t="s">
        <v>68</v>
      </c>
      <c r="C221" s="67">
        <f>+C201+C149</f>
        <v>0</v>
      </c>
      <c r="D221" s="67">
        <f t="shared" ref="D221:N221" si="92">+D201+D149</f>
        <v>0</v>
      </c>
      <c r="E221" s="67">
        <f t="shared" si="92"/>
        <v>0</v>
      </c>
      <c r="F221" s="67">
        <f t="shared" si="92"/>
        <v>0</v>
      </c>
      <c r="G221" s="67">
        <f t="shared" si="92"/>
        <v>0</v>
      </c>
      <c r="H221" s="67">
        <f t="shared" si="92"/>
        <v>0</v>
      </c>
      <c r="I221" s="67">
        <f t="shared" si="92"/>
        <v>0</v>
      </c>
      <c r="J221" s="67">
        <f t="shared" si="92"/>
        <v>0</v>
      </c>
      <c r="K221" s="67">
        <f t="shared" si="92"/>
        <v>0</v>
      </c>
      <c r="L221" s="67">
        <f t="shared" si="92"/>
        <v>0</v>
      </c>
      <c r="M221" s="67">
        <f t="shared" si="92"/>
        <v>0</v>
      </c>
      <c r="N221" s="67">
        <f t="shared" si="92"/>
        <v>0</v>
      </c>
      <c r="O221" s="20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s="44" customFormat="1" x14ac:dyDescent="0.25">
      <c r="A222" s="43"/>
      <c r="B222" s="53" t="s">
        <v>69</v>
      </c>
      <c r="C222" s="67">
        <f t="shared" ref="C222:N223" si="93">+C202+C150</f>
        <v>0</v>
      </c>
      <c r="D222" s="67">
        <f t="shared" si="93"/>
        <v>0</v>
      </c>
      <c r="E222" s="67">
        <f t="shared" si="93"/>
        <v>0</v>
      </c>
      <c r="F222" s="67">
        <f t="shared" si="93"/>
        <v>0</v>
      </c>
      <c r="G222" s="67">
        <f t="shared" si="93"/>
        <v>0</v>
      </c>
      <c r="H222" s="67">
        <f t="shared" si="93"/>
        <v>0</v>
      </c>
      <c r="I222" s="67">
        <f t="shared" si="93"/>
        <v>0</v>
      </c>
      <c r="J222" s="67">
        <f t="shared" si="93"/>
        <v>0</v>
      </c>
      <c r="K222" s="67">
        <f t="shared" si="93"/>
        <v>0</v>
      </c>
      <c r="L222" s="67">
        <f t="shared" si="93"/>
        <v>0</v>
      </c>
      <c r="M222" s="67">
        <f t="shared" si="93"/>
        <v>0</v>
      </c>
      <c r="N222" s="67">
        <f t="shared" si="93"/>
        <v>0</v>
      </c>
      <c r="O222" s="20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s="44" customFormat="1" x14ac:dyDescent="0.25">
      <c r="A223" s="43"/>
      <c r="B223" s="53" t="s">
        <v>70</v>
      </c>
      <c r="C223" s="67">
        <f t="shared" si="93"/>
        <v>0</v>
      </c>
      <c r="D223" s="67">
        <f t="shared" si="93"/>
        <v>0</v>
      </c>
      <c r="E223" s="67">
        <f t="shared" si="93"/>
        <v>0</v>
      </c>
      <c r="F223" s="67">
        <f t="shared" si="93"/>
        <v>0</v>
      </c>
      <c r="G223" s="67">
        <f t="shared" si="93"/>
        <v>0</v>
      </c>
      <c r="H223" s="67">
        <f t="shared" si="93"/>
        <v>0</v>
      </c>
      <c r="I223" s="67">
        <f t="shared" si="93"/>
        <v>0</v>
      </c>
      <c r="J223" s="67">
        <f t="shared" si="93"/>
        <v>0</v>
      </c>
      <c r="K223" s="67">
        <f t="shared" si="93"/>
        <v>0</v>
      </c>
      <c r="L223" s="67">
        <f t="shared" si="93"/>
        <v>0</v>
      </c>
      <c r="M223" s="67">
        <f t="shared" si="93"/>
        <v>0</v>
      </c>
      <c r="N223" s="67">
        <f t="shared" si="93"/>
        <v>0</v>
      </c>
      <c r="O223" s="20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x14ac:dyDescent="0.25">
      <c r="B224" s="8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2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2:22" x14ac:dyDescent="0.25">
      <c r="B225" s="53"/>
      <c r="P225" s="17"/>
      <c r="Q225" s="17"/>
      <c r="R225" s="17"/>
      <c r="S225" s="17"/>
      <c r="T225" s="17"/>
      <c r="U225" s="17"/>
      <c r="V225" s="17"/>
    </row>
    <row r="226" spans="2:22" x14ac:dyDescent="0.25">
      <c r="B226" s="25" t="s">
        <v>89</v>
      </c>
      <c r="C226" s="25"/>
      <c r="D226" s="25"/>
      <c r="E226" s="25"/>
      <c r="F226" s="25"/>
      <c r="G226" s="25"/>
      <c r="H226" s="25"/>
      <c r="I226" s="88"/>
      <c r="J226" s="25"/>
      <c r="K226" s="25"/>
      <c r="L226" s="25"/>
      <c r="M226" s="25"/>
      <c r="N226" s="89"/>
      <c r="O226" s="88"/>
      <c r="P226" s="17"/>
      <c r="Q226" s="17"/>
      <c r="R226" s="17"/>
      <c r="S226" s="17"/>
      <c r="T226" s="17"/>
      <c r="U226" s="17"/>
      <c r="V226" s="17"/>
    </row>
    <row r="227" spans="2:22" ht="14.25" customHeight="1" x14ac:dyDescent="0.2">
      <c r="B227" s="91" t="s">
        <v>90</v>
      </c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17"/>
      <c r="Q227" s="17"/>
      <c r="R227" s="17"/>
      <c r="S227" s="17"/>
      <c r="T227" s="17"/>
      <c r="U227" s="17"/>
      <c r="V227" s="17"/>
    </row>
    <row r="228" spans="2:22" ht="14.25" customHeight="1" x14ac:dyDescent="0.2">
      <c r="B228" s="92" t="s">
        <v>91</v>
      </c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17"/>
      <c r="Q228" s="17"/>
      <c r="R228" s="17"/>
      <c r="S228" s="17"/>
      <c r="T228" s="17"/>
      <c r="U228" s="17"/>
      <c r="V228" s="17"/>
    </row>
    <row r="229" spans="2:22" ht="27.75" customHeight="1" x14ac:dyDescent="0.2">
      <c r="B229" s="91" t="s">
        <v>92</v>
      </c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17"/>
      <c r="Q229" s="17"/>
      <c r="R229" s="17"/>
      <c r="S229" s="17"/>
      <c r="T229" s="17"/>
      <c r="U229" s="17"/>
      <c r="V229" s="17"/>
    </row>
    <row r="230" spans="2:22" x14ac:dyDescent="0.25">
      <c r="P230" s="17"/>
      <c r="Q230" s="17"/>
      <c r="R230" s="17"/>
      <c r="S230" s="17"/>
      <c r="T230" s="17"/>
      <c r="U230" s="17"/>
      <c r="V230" s="17"/>
    </row>
    <row r="231" spans="2:22" x14ac:dyDescent="0.25">
      <c r="P231" s="17"/>
      <c r="Q231" s="17"/>
      <c r="R231" s="17"/>
      <c r="S231" s="17"/>
      <c r="T231" s="17"/>
      <c r="U231" s="17"/>
      <c r="V231" s="17"/>
    </row>
    <row r="232" spans="2:22" x14ac:dyDescent="0.25">
      <c r="P232" s="17"/>
      <c r="Q232" s="17"/>
      <c r="R232" s="17"/>
      <c r="S232" s="17"/>
      <c r="T232" s="17"/>
      <c r="U232" s="17"/>
      <c r="V232" s="17"/>
    </row>
    <row r="233" spans="2:22" x14ac:dyDescent="0.25">
      <c r="P233" s="17"/>
      <c r="Q233" s="17"/>
      <c r="R233" s="17"/>
      <c r="S233" s="17"/>
      <c r="T233" s="17"/>
      <c r="U233" s="17"/>
      <c r="V233" s="17"/>
    </row>
    <row r="234" spans="2:22" x14ac:dyDescent="0.25">
      <c r="P234" s="17"/>
      <c r="Q234" s="17"/>
      <c r="R234" s="17"/>
      <c r="S234" s="17"/>
      <c r="T234" s="17"/>
      <c r="U234" s="17"/>
      <c r="V234" s="17"/>
    </row>
    <row r="235" spans="2:22" x14ac:dyDescent="0.25">
      <c r="P235" s="17"/>
      <c r="Q235" s="17"/>
      <c r="R235" s="17"/>
      <c r="S235" s="17"/>
      <c r="T235" s="17"/>
      <c r="U235" s="17"/>
      <c r="V235" s="17"/>
    </row>
    <row r="236" spans="2:22" x14ac:dyDescent="0.25">
      <c r="P236" s="17"/>
      <c r="Q236" s="17"/>
      <c r="R236" s="17"/>
      <c r="S236" s="17"/>
      <c r="T236" s="17"/>
      <c r="U236" s="17"/>
      <c r="V236" s="17"/>
    </row>
    <row r="237" spans="2:22" x14ac:dyDescent="0.25">
      <c r="P237" s="17"/>
      <c r="Q237" s="17"/>
      <c r="R237" s="17"/>
      <c r="S237" s="17"/>
      <c r="T237" s="17"/>
      <c r="U237" s="17"/>
      <c r="V237" s="17"/>
    </row>
    <row r="238" spans="2:22" x14ac:dyDescent="0.25">
      <c r="P238" s="17"/>
      <c r="Q238" s="17"/>
      <c r="R238" s="17"/>
    </row>
  </sheetData>
  <dataConsolidate/>
  <mergeCells count="10">
    <mergeCell ref="B93:O93"/>
    <mergeCell ref="B227:O227"/>
    <mergeCell ref="B228:O228"/>
    <mergeCell ref="B229:O229"/>
    <mergeCell ref="B5:O5"/>
    <mergeCell ref="B7:O7"/>
    <mergeCell ref="B8:O8"/>
    <mergeCell ref="B9:O9"/>
    <mergeCell ref="B12:O12"/>
    <mergeCell ref="B29:O29"/>
  </mergeCells>
  <printOptions horizontalCentered="1"/>
  <pageMargins left="0.19685039370078741" right="0.19685039370078741" top="0.39370078740157483" bottom="0.39370078740157483" header="0.39370078740157483" footer="0.39370078740157483"/>
  <pageSetup scale="44" fitToHeight="2" orientation="portrait" r:id="rId1"/>
  <headerFooter alignWithMargins="0"/>
  <rowBreaks count="1" manualBreakCount="1">
    <brk id="9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Interna (DOP)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Enriquillo Manuel Duvergé García</cp:lastModifiedBy>
  <dcterms:created xsi:type="dcterms:W3CDTF">2025-09-17T14:45:48Z</dcterms:created>
  <dcterms:modified xsi:type="dcterms:W3CDTF">2025-09-17T20:42:09Z</dcterms:modified>
</cp:coreProperties>
</file>